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PEGASUS-SERVER\Users\Public\Coleman House\Cost Report\2022\Medicaid\"/>
    </mc:Choice>
  </mc:AlternateContent>
  <xr:revisionPtr revIDLastSave="0" documentId="13_ncr:1_{5FE5E380-8156-4377-B29B-AE08203F3C9E}" xr6:coauthVersionLast="47" xr6:coauthVersionMax="47" xr10:uidLastSave="{00000000-0000-0000-0000-000000000000}"/>
  <bookViews>
    <workbookView xWindow="28680" yWindow="-795" windowWidth="29040" windowHeight="15720" xr2:uid="{00000000-000D-0000-FFFF-FFFF00000000}"/>
  </bookViews>
  <sheets>
    <sheet name="Footnotes" sheetId="1" r:id="rId1"/>
  </sheets>
  <definedNames>
    <definedName name="_1Print_Area">#REF!</definedName>
    <definedName name="ffff" hidden="1">{#N/A,#N/A,FALSE,"i";#N/A,#N/A,FALSE,"1";#N/A,#N/A,FALSE,"2";#N/A,#N/A,FALSE,"3";#N/A,#N/A,FALSE,"4";#N/A,#N/A,FALSE,"5"}</definedName>
    <definedName name="wrn.Accounts._.Receivable." hidden="1">{#N/A,#N/A,FALSE,"Accounts receivable";#N/A,#N/A,FALSE,"Allowance calculation";#N/A,#N/A,FALSE,"Subsequent receipts testing"}</definedName>
    <definedName name="wrn.all." hidden="1">{#N/A,#N/A,FALSE,"i";#N/A,#N/A,FALSE,"1";#N/A,#N/A,FALSE,"2";#N/A,#N/A,FALSE,"4";#N/A,#N/A,FALSE,"3";#N/A,#N/A,FALSE,"5";#N/A,#N/A,FALSE,"6";#N/A,#N/A,FALSE,"5a";#N/A,#N/A,FALSE,"5B";#N/A,#N/A,FALSE,"7";#N/A,#N/A,FALSE,"8";#N/A,#N/A,FALSE,"9";#N/A,#N/A,FALSE,"10";#N/A,#N/A,FALSE,"11";#N/A,#N/A,FALSE,"12";#N/A,#N/A,FALSE,"13";#N/A,#N/A,FALSE,"15";#N/A,#N/A,FALSE,"14";#N/A,#N/A,FALSE,"16";#N/A,#N/A,FALSE,"16a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35 (BAD DEBT)";#N/A,#N/A,FALSE,"36 (Baddebt) (2)"}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PSR." hidden="1">{#N/A,#N/A,FALSE,"PART A";#N/A,#N/A,FALSE,"PART B";#N/A,#N/A,FALSE,"PSR";#N/A,#N/A,FALSE,"HLT"}</definedName>
    <definedName name="wrn.Rate._.96." hidden="1">{#N/A,#N/A,FALSE,"Rate Calc 1996";#N/A,#N/A,FALSE,"FINANCING CONTRIBUTION";#N/A,#N/A,FALSE,"CAPITAL ALLOWANCE"}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I22" i="1"/>
  <c r="G22" i="1"/>
  <c r="G26" i="1" s="1"/>
  <c r="I26" i="1" l="1"/>
  <c r="K22" i="1"/>
  <c r="H22" i="1"/>
  <c r="I24" i="1" l="1"/>
  <c r="I30" i="1"/>
  <c r="I29" i="1"/>
  <c r="I28" i="1"/>
  <c r="I27" i="1"/>
  <c r="I25" i="1"/>
  <c r="L22" i="1"/>
  <c r="G24" i="1"/>
  <c r="G25" i="1"/>
  <c r="G27" i="1"/>
  <c r="G28" i="1"/>
  <c r="G29" i="1"/>
  <c r="G30" i="1"/>
  <c r="I31" i="1" l="1"/>
  <c r="G31" i="1"/>
  <c r="C21" i="1" l="1"/>
</calcChain>
</file>

<file path=xl/sharedStrings.xml><?xml version="1.0" encoding="utf-8"?>
<sst xmlns="http://schemas.openxmlformats.org/spreadsheetml/2006/main" count="27" uniqueCount="27">
  <si>
    <t>Schedule 1 Line 3.14 TYPE OF ACCOUNTING SERVICES</t>
  </si>
  <si>
    <t>other non-attest services.  As such, we will upload the trial balance and account</t>
  </si>
  <si>
    <t>groupings report in support of the cost report.</t>
  </si>
  <si>
    <t>We consider the preparation of this SNF-CR cost report to be</t>
  </si>
  <si>
    <t>Schedule 3 Employee Benefits</t>
  </si>
  <si>
    <t>are allocated based upon total salaries and wages,by department</t>
  </si>
  <si>
    <t xml:space="preserve">Employee benefits, including Group Life, Medical, Payroll Taxes and Workers Comp,  </t>
  </si>
  <si>
    <t>SCHEDULE 12: Footnotes &amp; Other Disclosures</t>
  </si>
  <si>
    <t>800900.000</t>
  </si>
  <si>
    <t>Physical Therapy Medicare Part A</t>
  </si>
  <si>
    <t>800950.000</t>
  </si>
  <si>
    <t>Purchased Services - PT</t>
  </si>
  <si>
    <t>810900.000</t>
  </si>
  <si>
    <t>Occupational Therapy Medicare Part A</t>
  </si>
  <si>
    <t>810950.000</t>
  </si>
  <si>
    <t>Purchased Services - OT</t>
  </si>
  <si>
    <t>820900.000</t>
  </si>
  <si>
    <t>Speech Therapy Medicare Part A</t>
  </si>
  <si>
    <t>820950.000</t>
  </si>
  <si>
    <t>Purchased Services - ST</t>
  </si>
  <si>
    <t>Direct Minutes</t>
  </si>
  <si>
    <t>Indirect Minutes</t>
  </si>
  <si>
    <t>Total Minutes</t>
  </si>
  <si>
    <t>Allocation of Direct and Indirect</t>
  </si>
  <si>
    <t>810100-81-00</t>
  </si>
  <si>
    <t>NonWage - OT</t>
  </si>
  <si>
    <t>Schedule 3.12 Restorative Therapy Expemse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</si>
</sst>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4" fontId="0" fillId="0" borderId="0" xfId="2" applyFont="1"/>
    <xf numFmtId="44" fontId="1" fillId="0" borderId="1" xfId="0" applyNumberFormat="1" applyFont="1" applyBorder="1"/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0" applyNumberFormat="1"/>
    <xf numFmtId="43" fontId="1" fillId="0" borderId="0" xfId="0" applyNumberFormat="1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workbookViewId="0">
      <selection activeCell="I16" sqref="I16"/>
    </sheetView>
  </sheetViews>
  <sheetFormatPr defaultRowHeight="15" x14ac:dyDescent="0.25"/>
  <cols>
    <col min="1" max="1" width="16" customWidth="1"/>
    <col min="2" max="2" width="29" customWidth="1"/>
    <col min="3" max="3" width="17.42578125" customWidth="1"/>
    <col min="4" max="4" width="2.7109375" customWidth="1"/>
    <col min="5" max="5" width="11.85546875" customWidth="1"/>
    <col min="6" max="6" width="1.28515625" customWidth="1"/>
    <col min="7" max="7" width="13.5703125" customWidth="1"/>
    <col min="8" max="8" width="1.140625" customWidth="1"/>
    <col min="9" max="9" width="12.140625" customWidth="1"/>
    <col min="10" max="10" width="1.7109375" customWidth="1"/>
    <col min="11" max="11" width="11.5703125" bestFit="1" customWidth="1"/>
    <col min="12" max="12" width="9.5703125" bestFit="1" customWidth="1"/>
  </cols>
  <sheetData>
    <row r="1" spans="1:8" ht="18.75" x14ac:dyDescent="0.3">
      <c r="A1" s="14"/>
      <c r="B1" s="15"/>
      <c r="C1" s="15"/>
      <c r="D1" s="15"/>
      <c r="E1" s="15"/>
      <c r="F1" s="15"/>
      <c r="G1" s="15"/>
      <c r="H1" s="1"/>
    </row>
    <row r="3" spans="1:8" s="3" customFormat="1" ht="18.75" customHeight="1" x14ac:dyDescent="0.3">
      <c r="A3" s="2" t="s">
        <v>7</v>
      </c>
    </row>
    <row r="4" spans="1:8" x14ac:dyDescent="0.25">
      <c r="A4" s="4"/>
    </row>
    <row r="6" spans="1:8" x14ac:dyDescent="0.25">
      <c r="A6" s="4" t="s">
        <v>0</v>
      </c>
    </row>
    <row r="7" spans="1:8" x14ac:dyDescent="0.25">
      <c r="B7" t="s">
        <v>3</v>
      </c>
    </row>
    <row r="8" spans="1:8" x14ac:dyDescent="0.25">
      <c r="B8" t="s">
        <v>1</v>
      </c>
    </row>
    <row r="9" spans="1:8" x14ac:dyDescent="0.25">
      <c r="A9" s="4"/>
      <c r="B9" t="s">
        <v>2</v>
      </c>
    </row>
    <row r="11" spans="1:8" s="4" customFormat="1" x14ac:dyDescent="0.25"/>
    <row r="12" spans="1:8" x14ac:dyDescent="0.25">
      <c r="A12" s="4" t="s">
        <v>4</v>
      </c>
    </row>
    <row r="13" spans="1:8" x14ac:dyDescent="0.25">
      <c r="B13" t="s">
        <v>6</v>
      </c>
    </row>
    <row r="14" spans="1:8" x14ac:dyDescent="0.25">
      <c r="A14" s="4"/>
      <c r="B14" t="s">
        <v>5</v>
      </c>
    </row>
    <row r="15" spans="1:8" x14ac:dyDescent="0.25">
      <c r="A15" s="4"/>
    </row>
    <row r="17" spans="1:12" s="4" customFormat="1" x14ac:dyDescent="0.25"/>
    <row r="18" spans="1:12" s="4" customFormat="1" x14ac:dyDescent="0.25">
      <c r="A18" s="4" t="s">
        <v>26</v>
      </c>
    </row>
    <row r="19" spans="1:12" x14ac:dyDescent="0.25">
      <c r="B19">
        <v>3.59</v>
      </c>
      <c r="C19" s="5">
        <v>46870.79</v>
      </c>
    </row>
    <row r="20" spans="1:12" x14ac:dyDescent="0.25">
      <c r="B20">
        <v>3.62</v>
      </c>
      <c r="C20" s="5">
        <v>30936.21</v>
      </c>
    </row>
    <row r="21" spans="1:12" ht="30.75" thickBot="1" x14ac:dyDescent="0.3">
      <c r="C21" s="6">
        <f>SUM(C19:C20)</f>
        <v>77807</v>
      </c>
      <c r="G21" s="11" t="s">
        <v>20</v>
      </c>
      <c r="H21" s="12"/>
      <c r="I21" s="11" t="s">
        <v>21</v>
      </c>
      <c r="J21" s="13"/>
      <c r="K21" s="11" t="s">
        <v>22</v>
      </c>
    </row>
    <row r="22" spans="1:12" ht="15.75" thickTop="1" x14ac:dyDescent="0.25">
      <c r="G22" s="8">
        <f>1452.4*60</f>
        <v>87144</v>
      </c>
      <c r="H22" s="8">
        <f>958.63*60</f>
        <v>57517.8</v>
      </c>
      <c r="I22" s="8">
        <f>958.63*60</f>
        <v>57517.8</v>
      </c>
      <c r="K22" s="9">
        <f>G22+I22</f>
        <v>144661.79999999999</v>
      </c>
      <c r="L22" s="9">
        <f>K22/60</f>
        <v>2411.0299999999997</v>
      </c>
    </row>
    <row r="23" spans="1:12" x14ac:dyDescent="0.25">
      <c r="A23" s="4" t="s">
        <v>23</v>
      </c>
      <c r="G23" s="8"/>
      <c r="H23" s="8"/>
      <c r="I23" s="8"/>
      <c r="K23" s="9"/>
    </row>
    <row r="24" spans="1:12" x14ac:dyDescent="0.25">
      <c r="A24" t="s">
        <v>8</v>
      </c>
      <c r="B24" t="s">
        <v>9</v>
      </c>
      <c r="E24" s="7">
        <v>8910</v>
      </c>
      <c r="G24" s="9">
        <f>+G$22/($G$22+$I$22)*$E24</f>
        <v>5367.3674736523399</v>
      </c>
      <c r="I24" s="9">
        <f>+I$22/($G$22+$I$22)*$E24</f>
        <v>3542.632526347661</v>
      </c>
    </row>
    <row r="25" spans="1:12" x14ac:dyDescent="0.25">
      <c r="A25" t="s">
        <v>10</v>
      </c>
      <c r="B25" t="s">
        <v>11</v>
      </c>
      <c r="E25" s="7">
        <v>55755</v>
      </c>
      <c r="G25" s="9">
        <f t="shared" ref="G25:G30" si="0">+G$22/($G$22+$I$22)*$E25</f>
        <v>33586.708585127519</v>
      </c>
      <c r="I25" s="9">
        <f t="shared" ref="I25:I30" si="1">+I$22/($G$22+$I$22)*$E25</f>
        <v>22168.291414872485</v>
      </c>
    </row>
    <row r="26" spans="1:12" x14ac:dyDescent="0.25">
      <c r="A26" t="s">
        <v>24</v>
      </c>
      <c r="B26" t="s">
        <v>25</v>
      </c>
      <c r="E26" s="7">
        <v>270</v>
      </c>
      <c r="G26" s="9">
        <f t="shared" si="0"/>
        <v>162.64749920158607</v>
      </c>
      <c r="I26" s="9">
        <f t="shared" si="1"/>
        <v>107.35250079841397</v>
      </c>
    </row>
    <row r="27" spans="1:12" x14ac:dyDescent="0.25">
      <c r="A27" t="s">
        <v>12</v>
      </c>
      <c r="B27" t="s">
        <v>13</v>
      </c>
      <c r="E27" s="7">
        <v>2918</v>
      </c>
      <c r="G27" s="9">
        <f t="shared" si="0"/>
        <v>1757.7977876675116</v>
      </c>
      <c r="I27" s="9">
        <f t="shared" si="1"/>
        <v>1160.2022123324887</v>
      </c>
    </row>
    <row r="28" spans="1:12" s="4" customFormat="1" x14ac:dyDescent="0.25">
      <c r="A28" t="s">
        <v>14</v>
      </c>
      <c r="B28" t="s">
        <v>15</v>
      </c>
      <c r="C28"/>
      <c r="D28"/>
      <c r="E28" s="7">
        <v>6385</v>
      </c>
      <c r="G28" s="9">
        <f t="shared" si="0"/>
        <v>3846.3121570449148</v>
      </c>
      <c r="I28" s="9">
        <f t="shared" si="1"/>
        <v>2538.6878429550857</v>
      </c>
    </row>
    <row r="29" spans="1:12" s="4" customFormat="1" x14ac:dyDescent="0.25">
      <c r="A29" t="s">
        <v>16</v>
      </c>
      <c r="B29" t="s">
        <v>17</v>
      </c>
      <c r="C29"/>
      <c r="D29"/>
      <c r="E29" s="7">
        <v>225</v>
      </c>
      <c r="G29" s="9">
        <f t="shared" si="0"/>
        <v>135.53958266798838</v>
      </c>
      <c r="I29" s="9">
        <f t="shared" si="1"/>
        <v>89.460417332011644</v>
      </c>
    </row>
    <row r="30" spans="1:12" x14ac:dyDescent="0.25">
      <c r="A30" t="s">
        <v>18</v>
      </c>
      <c r="B30" t="s">
        <v>19</v>
      </c>
      <c r="E30" s="7">
        <v>3344</v>
      </c>
      <c r="G30" s="9">
        <f t="shared" si="0"/>
        <v>2014.419397518903</v>
      </c>
      <c r="I30" s="9">
        <f t="shared" si="1"/>
        <v>1329.5806024810975</v>
      </c>
    </row>
    <row r="31" spans="1:12" x14ac:dyDescent="0.25">
      <c r="E31" s="7">
        <f>SUM(E24:E30)</f>
        <v>77807</v>
      </c>
      <c r="G31" s="10">
        <f>SUM(G24:G30)</f>
        <v>46870.792482880766</v>
      </c>
      <c r="I31" s="10">
        <f>SUM(I24:I30)</f>
        <v>30936.207517119245</v>
      </c>
    </row>
  </sheetData>
  <mergeCells count="1">
    <mergeCell ref="A1:G1"/>
  </mergeCells>
  <pageMargins left="0.7" right="0.7" top="0.75" bottom="0.75" header="0.3" footer="0.3"/>
  <pageSetup scale="95" orientation="landscape" r:id="rId1"/>
  <headerFooter>
    <oddFooter>&amp;L&amp;Z&amp;F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03079D-1BBC-4572-96F4-9583DFBFD761}"/>
</file>

<file path=customXml/itemProps2.xml><?xml version="1.0" encoding="utf-8"?>
<ds:datastoreItem xmlns:ds="http://schemas.openxmlformats.org/officeDocument/2006/customXml" ds:itemID="{38D41DBA-FBD3-4E17-B045-0A55CCC89BE4}"/>
</file>

<file path=customXml/itemProps3.xml><?xml version="1.0" encoding="utf-8"?>
<ds:datastoreItem xmlns:ds="http://schemas.openxmlformats.org/officeDocument/2006/customXml" ds:itemID="{EAB32147-0F56-4863-B6B3-F9B53DE4D3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Footnotes</vt:lpstr>
    </vt:vector>
  </TitlesOfParts>
  <Company>CLA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rmacneil</dc:creator>
  <cp:lastModifiedBy>Theresa Horky</cp:lastModifiedBy>
  <cp:lastPrinted>2023-09-20T17:20:34Z</cp:lastPrinted>
  <dcterms:created xsi:type="dcterms:W3CDTF">2020-08-05T16:14:13Z</dcterms:created>
  <dcterms:modified xsi:type="dcterms:W3CDTF">2023-09-20T17:25:50Z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