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https://tbgandmore-my.sharepoint.com/personal/cmurray_bonadio_com/Documents/Cost Report/Josh &amp; Moshe/Mass (x6)/Uploads/Park Ave/"/>
    </mc:Choice>
  </mc:AlternateContent>
  <xr:revisionPtr revIDLastSave="2" documentId="8_{81AED5A5-8443-4C8C-BC44-6731D24CA4F1}" xr6:coauthVersionLast="47" xr6:coauthVersionMax="47" xr10:uidLastSave="{4500ABAC-724F-479D-B716-4071AD4E8A60}"/>
  <bookViews>
    <workbookView xWindow="-26505" yWindow="2130" windowWidth="21600" windowHeight="11295" xr2:uid="{00000000-000D-0000-FFFF-FFFF00000000}"/>
  </bookViews>
  <sheets>
    <sheet name="Balance Sheet" sheetId="1" r:id="rId1"/>
    <sheet name="Profit &amp; Loss summarized - by L" sheetId="2" r:id="rId2"/>
    <sheet name="Cash Flow Statement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  <c r="B35" i="1"/>
  <c r="B36" i="1" s="1"/>
  <c r="B24" i="3"/>
  <c r="B26" i="3" s="1"/>
  <c r="B16" i="3"/>
  <c r="B13" i="2"/>
  <c r="B18" i="2" s="1"/>
  <c r="B27" i="2" s="1"/>
  <c r="B36" i="2" s="1"/>
  <c r="B40" i="2" s="1"/>
  <c r="B161" i="2" s="1"/>
  <c r="B165" i="2" s="1"/>
  <c r="B169" i="2" s="1"/>
  <c r="B173" i="2" s="1"/>
  <c r="B11" i="3" s="1"/>
  <c r="B40" i="1"/>
  <c r="B41" i="1" s="1"/>
  <c r="B42" i="1" l="1"/>
  <c r="B21" i="3"/>
  <c r="B33" i="3" s="1"/>
  <c r="B36" i="3" s="1"/>
  <c r="B18" i="1"/>
  <c r="B19" i="1" s="1"/>
  <c r="B23" i="1"/>
  <c r="B25" i="1" l="1"/>
</calcChain>
</file>

<file path=xl/sharedStrings.xml><?xml version="1.0" encoding="utf-8"?>
<sst xmlns="http://schemas.openxmlformats.org/spreadsheetml/2006/main" count="307" uniqueCount="210">
  <si>
    <t>Balance Sheet</t>
  </si>
  <si>
    <t>Reporting Book:</t>
  </si>
  <si>
    <t>ACCRUAL</t>
  </si>
  <si>
    <t>As of Date:</t>
  </si>
  <si>
    <t>12/31/2022</t>
  </si>
  <si>
    <t>Location:</t>
  </si>
  <si>
    <t xml:space="preserve"> </t>
  </si>
  <si>
    <t>Year To Date</t>
  </si>
  <si>
    <t>Actual</t>
  </si>
  <si>
    <t xml:space="preserve">  Assets</t>
  </si>
  <si>
    <t xml:space="preserve">  </t>
  </si>
  <si>
    <t xml:space="preserve">    Current Assets</t>
  </si>
  <si>
    <t xml:space="preserve">    </t>
  </si>
  <si>
    <t xml:space="preserve">      Cash and Cash Equivalents</t>
  </si>
  <si>
    <t xml:space="preserve">      Accounts Receivable, Net</t>
  </si>
  <si>
    <t xml:space="preserve">      Prepaid Expenses</t>
  </si>
  <si>
    <t xml:space="preserve">      Intercompany Receivable</t>
  </si>
  <si>
    <t xml:space="preserve">    Total Current Assets</t>
  </si>
  <si>
    <t xml:space="preserve">    Fixed Assets, Net</t>
  </si>
  <si>
    <t xml:space="preserve">      Fixed Assets</t>
  </si>
  <si>
    <t xml:space="preserve">    Total Fixed Assets, Net</t>
  </si>
  <si>
    <t xml:space="preserve">    Other Assets</t>
  </si>
  <si>
    <t xml:space="preserve">    Total Other Assets</t>
  </si>
  <si>
    <t xml:space="preserve">  Total Assets</t>
  </si>
  <si>
    <t xml:space="preserve">  Liabilities and Equity</t>
  </si>
  <si>
    <t xml:space="preserve">    Liabilities</t>
  </si>
  <si>
    <t xml:space="preserve">      Current Liabilities</t>
  </si>
  <si>
    <t xml:space="preserve">      </t>
  </si>
  <si>
    <t xml:space="preserve">        Accounts Payable</t>
  </si>
  <si>
    <t xml:space="preserve">        Accrued Liabilities</t>
  </si>
  <si>
    <t xml:space="preserve">        Loan Payable</t>
  </si>
  <si>
    <t xml:space="preserve">        Short Term Debts</t>
  </si>
  <si>
    <t xml:space="preserve">        Other Current Liabilities</t>
  </si>
  <si>
    <t xml:space="preserve">      Total Current Liabilities</t>
  </si>
  <si>
    <t xml:space="preserve">    Total Liabilities</t>
  </si>
  <si>
    <t xml:space="preserve">    Stockholders Equity</t>
  </si>
  <si>
    <t xml:space="preserve">      Partners Equity</t>
  </si>
  <si>
    <t xml:space="preserve">      Retained Earnings</t>
  </si>
  <si>
    <t xml:space="preserve">      Net Income</t>
  </si>
  <si>
    <t xml:space="preserve">    Total Stockholders Equity</t>
  </si>
  <si>
    <t xml:space="preserve">  Total Liabilities and Equity</t>
  </si>
  <si>
    <t>IA.CREATED_ON : 02/22/2023 3:02 PM EDT</t>
  </si>
  <si>
    <t>Profit &amp; Loss summarized - by Location</t>
  </si>
  <si>
    <t>YTD</t>
  </si>
  <si>
    <t xml:space="preserve">  Routine Revenue</t>
  </si>
  <si>
    <t xml:space="preserve">    Medicaid</t>
  </si>
  <si>
    <t xml:space="preserve">    Medicare Part A</t>
  </si>
  <si>
    <t xml:space="preserve">    HMO</t>
  </si>
  <si>
    <t xml:space="preserve">    Private</t>
  </si>
  <si>
    <t xml:space="preserve">    Hospice</t>
  </si>
  <si>
    <t xml:space="preserve">  Total Routine Revenue</t>
  </si>
  <si>
    <t xml:space="preserve">  Part B Revenue</t>
  </si>
  <si>
    <t xml:space="preserve">    Medicare B</t>
  </si>
  <si>
    <t xml:space="preserve">    Managed Care B</t>
  </si>
  <si>
    <t xml:space="preserve">    Medicaid B</t>
  </si>
  <si>
    <t xml:space="preserve">    PRIVATE ANCILLARY</t>
  </si>
  <si>
    <t xml:space="preserve">  Total Part B Revenue</t>
  </si>
  <si>
    <t xml:space="preserve">  Total SNF Revenue</t>
  </si>
  <si>
    <t xml:space="preserve">  Other Income</t>
  </si>
  <si>
    <t xml:space="preserve">    INTEREST INCOME</t>
  </si>
  <si>
    <t xml:space="preserve">    OTHER INCOME</t>
  </si>
  <si>
    <t xml:space="preserve">    COVID RELATED INCOME</t>
  </si>
  <si>
    <t xml:space="preserve">    COVID ARPA SUPPLEMENTAL INCOME</t>
  </si>
  <si>
    <t xml:space="preserve">    COVID MASSHEALTH SUPPLEMENTAL ADD-ON INCOME</t>
  </si>
  <si>
    <t xml:space="preserve">  Total Other Income</t>
  </si>
  <si>
    <t xml:space="preserve">  Total Current Revenue</t>
  </si>
  <si>
    <t xml:space="preserve">  Past Period Revenue</t>
  </si>
  <si>
    <t xml:space="preserve">  Total REVENUE</t>
  </si>
  <si>
    <t xml:space="preserve">  EXPENSES</t>
  </si>
  <si>
    <t xml:space="preserve">    Nursing</t>
  </si>
  <si>
    <t xml:space="preserve">      DON Payroll &amp; Benefits</t>
  </si>
  <si>
    <t xml:space="preserve">      ADON Payroll &amp; Benefits</t>
  </si>
  <si>
    <t xml:space="preserve">      MDS Payroll &amp; Benefits</t>
  </si>
  <si>
    <t xml:space="preserve">      Unit Manager Payroll &amp; Benefits</t>
  </si>
  <si>
    <t xml:space="preserve">      MMQ Payroll &amp; Benefits</t>
  </si>
  <si>
    <t xml:space="preserve">      Infection Control Payroll &amp; Benefits</t>
  </si>
  <si>
    <t xml:space="preserve">      RN Payroll &amp; Benefits</t>
  </si>
  <si>
    <t xml:space="preserve">      LPN Payroll &amp; Benefits</t>
  </si>
  <si>
    <t xml:space="preserve">      CNA Payroll &amp; Benefits</t>
  </si>
  <si>
    <t xml:space="preserve">      Contracted RN</t>
  </si>
  <si>
    <t xml:space="preserve">      Contracted LPN</t>
  </si>
  <si>
    <t xml:space="preserve">      Contracted CNA</t>
  </si>
  <si>
    <t xml:space="preserve">      Medical Records Payroll &amp; Benefits</t>
  </si>
  <si>
    <t xml:space="preserve">      Nursing Clerical Payroll &amp; Benefits</t>
  </si>
  <si>
    <t xml:space="preserve">      Medical Supplies non-PPD</t>
  </si>
  <si>
    <t xml:space="preserve">      Nursing Fees &amp; Services</t>
  </si>
  <si>
    <t xml:space="preserve">      Nursing Minor Equipment</t>
  </si>
  <si>
    <t xml:space="preserve">      Medical Equipment Rental</t>
  </si>
  <si>
    <t xml:space="preserve">      COVID Related</t>
  </si>
  <si>
    <t xml:space="preserve">      Medical Director</t>
  </si>
  <si>
    <t xml:space="preserve">    Total Nursing Services</t>
  </si>
  <si>
    <t xml:space="preserve">    Therapy and Ancillary</t>
  </si>
  <si>
    <t xml:space="preserve">      Therapy Payroll &amp; Benefits</t>
  </si>
  <si>
    <t xml:space="preserve">      Contracted Therapy</t>
  </si>
  <si>
    <t xml:space="preserve">      Contracted Therapy Consulting</t>
  </si>
  <si>
    <t xml:space="preserve">      Pharmacy</t>
  </si>
  <si>
    <t xml:space="preserve">      Contracted Pharmacy Consulting</t>
  </si>
  <si>
    <t xml:space="preserve">      Therapy Supplies</t>
  </si>
  <si>
    <t xml:space="preserve">      IV</t>
  </si>
  <si>
    <t xml:space="preserve">      OTC</t>
  </si>
  <si>
    <t xml:space="preserve">      Labs</t>
  </si>
  <si>
    <t xml:space="preserve">      Oxygen</t>
  </si>
  <si>
    <t xml:space="preserve">      Radiology</t>
  </si>
  <si>
    <t xml:space="preserve">    Total Therapy &amp; Ancillary Services</t>
  </si>
  <si>
    <t xml:space="preserve">    Social Services</t>
  </si>
  <si>
    <t xml:space="preserve">      Social Services Payroll &amp; Benefits</t>
  </si>
  <si>
    <t xml:space="preserve">      Contracted Social Services</t>
  </si>
  <si>
    <t xml:space="preserve">    Total Social Services</t>
  </si>
  <si>
    <t xml:space="preserve">    Recreation</t>
  </si>
  <si>
    <t xml:space="preserve">      Recreation Payroll &amp; Benefits</t>
  </si>
  <si>
    <t xml:space="preserve">      Recreation Supplies &amp; Fees</t>
  </si>
  <si>
    <t xml:space="preserve">    Total Recreation Services</t>
  </si>
  <si>
    <t xml:space="preserve">    Housekeeping</t>
  </si>
  <si>
    <t xml:space="preserve">      Housekeeping Supplies &amp; Fees</t>
  </si>
  <si>
    <t xml:space="preserve">      Housekeeping Contracted Services</t>
  </si>
  <si>
    <t xml:space="preserve">    Total Housekeeping Services</t>
  </si>
  <si>
    <t xml:space="preserve">    Laundry</t>
  </si>
  <si>
    <t xml:space="preserve">      Linens &amp; Towels</t>
  </si>
  <si>
    <t xml:space="preserve">      Laundry Contracted Services</t>
  </si>
  <si>
    <t xml:space="preserve">    Total Laundry Services</t>
  </si>
  <si>
    <t xml:space="preserve">    Maintenance</t>
  </si>
  <si>
    <t xml:space="preserve">      Maintenance Payroll &amp; Benefits</t>
  </si>
  <si>
    <t xml:space="preserve">      Maintenance Supplies</t>
  </si>
  <si>
    <t xml:space="preserve">      Exterminator</t>
  </si>
  <si>
    <t xml:space="preserve">      Carting</t>
  </si>
  <si>
    <t xml:space="preserve">      Maintenance Contracted</t>
  </si>
  <si>
    <t xml:space="preserve">      Maintenance Other Services</t>
  </si>
  <si>
    <t xml:space="preserve">    Total Maintenance Services</t>
  </si>
  <si>
    <t xml:space="preserve">    Dietary</t>
  </si>
  <si>
    <t xml:space="preserve">      Dietary Payroll &amp; Benefits</t>
  </si>
  <si>
    <t xml:space="preserve">      Raw Food</t>
  </si>
  <si>
    <t xml:space="preserve">      Supplements</t>
  </si>
  <si>
    <t xml:space="preserve">      Dietary Supplies &amp; Fees</t>
  </si>
  <si>
    <t xml:space="preserve">      Enteral Supplies</t>
  </si>
  <si>
    <t xml:space="preserve">      Dietary Equipment</t>
  </si>
  <si>
    <t xml:space="preserve">      Dietary Contracted Services</t>
  </si>
  <si>
    <t xml:space="preserve">    Total Dietary Services</t>
  </si>
  <si>
    <t xml:space="preserve">    General &amp; Administrative</t>
  </si>
  <si>
    <t xml:space="preserve">      General &amp; Administrative Payroll &amp; Benefits</t>
  </si>
  <si>
    <t xml:space="preserve">      Corporate Allocation</t>
  </si>
  <si>
    <t xml:space="preserve">      Auto &amp; Travel</t>
  </si>
  <si>
    <t xml:space="preserve">      Insurance non-Payroll</t>
  </si>
  <si>
    <t xml:space="preserve">      Bank Charges</t>
  </si>
  <si>
    <t xml:space="preserve">      Payroll Fees</t>
  </si>
  <si>
    <t xml:space="preserve">      Penalties</t>
  </si>
  <si>
    <t xml:space="preserve">      Late Fees</t>
  </si>
  <si>
    <t xml:space="preserve">      Accounting Fees</t>
  </si>
  <si>
    <t xml:space="preserve">      Legal Fees</t>
  </si>
  <si>
    <t xml:space="preserve">      Consulting Fees</t>
  </si>
  <si>
    <t xml:space="preserve">      TV, Internet &amp; Phone</t>
  </si>
  <si>
    <t xml:space="preserve">      Rentals</t>
  </si>
  <si>
    <t xml:space="preserve">      Office Supplies</t>
  </si>
  <si>
    <t xml:space="preserve">      IT Support &amp; Software</t>
  </si>
  <si>
    <t xml:space="preserve">      Dues &amp; Subscriptions</t>
  </si>
  <si>
    <t xml:space="preserve">      Marketing</t>
  </si>
  <si>
    <t xml:space="preserve">      Placement &amp; Recruitment</t>
  </si>
  <si>
    <t xml:space="preserve">      G&amp;A Contracted Services</t>
  </si>
  <si>
    <t xml:space="preserve">      Printing &amp; Postage</t>
  </si>
  <si>
    <t xml:space="preserve">      Licenses, Permits &amp; Fees</t>
  </si>
  <si>
    <t xml:space="preserve">      Bad Debt Expense</t>
  </si>
  <si>
    <t xml:space="preserve">      Transportation</t>
  </si>
  <si>
    <t xml:space="preserve">      Employee Appreciation</t>
  </si>
  <si>
    <t xml:space="preserve">      Office Training</t>
  </si>
  <si>
    <t xml:space="preserve">      Background Checks</t>
  </si>
  <si>
    <t xml:space="preserve">      Bed Tax</t>
  </si>
  <si>
    <t xml:space="preserve">      Miscellaneous Expense</t>
  </si>
  <si>
    <t xml:space="preserve">    Total General &amp; Administrative</t>
  </si>
  <si>
    <t xml:space="preserve">    Property</t>
  </si>
  <si>
    <t xml:space="preserve">      Property Insurance</t>
  </si>
  <si>
    <t xml:space="preserve">      Property Tax</t>
  </si>
  <si>
    <t xml:space="preserve">      Electric</t>
  </si>
  <si>
    <t xml:space="preserve">      Gas</t>
  </si>
  <si>
    <t xml:space="preserve">      Water &amp; Sewer</t>
  </si>
  <si>
    <t xml:space="preserve">    Total Property</t>
  </si>
  <si>
    <t xml:space="preserve">  Total EXPENSES</t>
  </si>
  <si>
    <t xml:space="preserve">  EBITDARM</t>
  </si>
  <si>
    <t xml:space="preserve">  Management Fees</t>
  </si>
  <si>
    <t xml:space="preserve">  EBITDAR</t>
  </si>
  <si>
    <t xml:space="preserve">  Rent</t>
  </si>
  <si>
    <t xml:space="preserve">  EBITDA</t>
  </si>
  <si>
    <t xml:space="preserve">  Interest Expense</t>
  </si>
  <si>
    <t xml:space="preserve">  Net Income</t>
  </si>
  <si>
    <t>IA.CREATED_ON : 02/22/2023 3:03 PM EDT</t>
  </si>
  <si>
    <t>Cash Flow Statement</t>
  </si>
  <si>
    <t>Year Ending</t>
  </si>
  <si>
    <t xml:space="preserve">  Cash Flows from Operating Activities:</t>
  </si>
  <si>
    <t xml:space="preserve">    Net Income</t>
  </si>
  <si>
    <t xml:space="preserve">    Changes in Operating Assets and Liabilities:</t>
  </si>
  <si>
    <t xml:space="preserve">      Changes in Net Accounts Receivable</t>
  </si>
  <si>
    <t xml:space="preserve">        Changes in Accounts Receivable</t>
  </si>
  <si>
    <t xml:space="preserve">      Changes in Prepaid Expenses and Other Assets</t>
  </si>
  <si>
    <t xml:space="preserve">      Changes to Accounts Payable</t>
  </si>
  <si>
    <t xml:space="preserve">      Changes to Accrued Liabilites and Other Liabilities</t>
  </si>
  <si>
    <t xml:space="preserve">      Changes to Intercompany</t>
  </si>
  <si>
    <t xml:space="preserve">        Changes to Intercompany Receivable</t>
  </si>
  <si>
    <t xml:space="preserve">  Net cash provided by operating Activities</t>
  </si>
  <si>
    <t xml:space="preserve">  Cash Flows from Investing Activities</t>
  </si>
  <si>
    <t xml:space="preserve">    Capital Expenditures</t>
  </si>
  <si>
    <t xml:space="preserve">    Purchase of long term investments and other assets</t>
  </si>
  <si>
    <t xml:space="preserve">  Net cash provided by investing activities</t>
  </si>
  <si>
    <t xml:space="preserve">  Cash Flows from Financing Activities</t>
  </si>
  <si>
    <t xml:space="preserve">    Changes in Debt Proceeds</t>
  </si>
  <si>
    <t xml:space="preserve">    Changes in Capital Stock</t>
  </si>
  <si>
    <t xml:space="preserve">  Net cash provided by financing activities</t>
  </si>
  <si>
    <t xml:space="preserve">  Net increase (decrease) in cash</t>
  </si>
  <si>
    <t xml:space="preserve">  Cash - Beginning of Period</t>
  </si>
  <si>
    <t xml:space="preserve">  Cash - End of Period</t>
  </si>
  <si>
    <t>Assets Whose Use is Limited, Noncurrent</t>
  </si>
  <si>
    <t>Other Intangible Assets</t>
  </si>
  <si>
    <t>Park Ave SNF Operations,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</si>
</sst>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\ #,##0;&quot;$&quot;\ \(#,##0\)"/>
    <numFmt numFmtId="165" formatCode="_(* #,##0_);_(* \(#,##0\);_(* &quot;-&quot;??_);_(@_)"/>
  </numFmts>
  <fonts count="9" x14ac:knownFonts="1">
    <font>
      <sz val="10"/>
      <name val="Arial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sz val="8"/>
      <name val="Calibri"/>
      <family val="2"/>
    </font>
    <font>
      <sz val="10"/>
      <name val="Arial"/>
      <family val="2"/>
    </font>
    <font>
      <b/>
      <sz val="8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6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</cellStyleXfs>
  <cellXfs count="45">
    <xf numFmtId="0" fontId="0" fillId="0" borderId="0" xfId="0"/>
    <xf numFmtId="0" fontId="2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0" fillId="2" borderId="0" xfId="0" applyFill="1"/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4" fillId="2" borderId="2" xfId="0" applyFont="1" applyFill="1" applyBorder="1" applyAlignment="1">
      <alignment horizontal="right"/>
    </xf>
    <xf numFmtId="164" fontId="2" fillId="2" borderId="0" xfId="0" applyNumberFormat="1" applyFont="1" applyFill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164" fontId="2" fillId="2" borderId="3" xfId="0" applyNumberFormat="1" applyFont="1" applyFill="1" applyBorder="1" applyAlignment="1">
      <alignment horizontal="right"/>
    </xf>
    <xf numFmtId="164" fontId="3" fillId="2" borderId="4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horizontal="left"/>
    </xf>
    <xf numFmtId="164" fontId="3" fillId="2" borderId="6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right"/>
    </xf>
    <xf numFmtId="0" fontId="8" fillId="2" borderId="0" xfId="0" quotePrefix="1" applyNumberFormat="1" applyFont="1" applyFill="1"/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165" fontId="1" fillId="2" borderId="0" xfId="4" applyNumberFormat="1" applyFont="1" applyFill="1" applyAlignment="1">
      <alignment horizontal="left"/>
    </xf>
    <xf numFmtId="165" fontId="2" fillId="2" borderId="0" xfId="4" applyNumberFormat="1" applyFont="1" applyFill="1" applyAlignment="1">
      <alignment horizontal="right"/>
    </xf>
    <xf numFmtId="165" fontId="2" fillId="2" borderId="2" xfId="4" applyNumberFormat="1" applyFont="1" applyFill="1" applyBorder="1" applyAlignment="1">
      <alignment horizontal="right"/>
    </xf>
    <xf numFmtId="165" fontId="2" fillId="2" borderId="0" xfId="4" applyNumberFormat="1" applyFont="1" applyFill="1" applyAlignment="1"/>
    <xf numFmtId="165" fontId="2" fillId="2" borderId="3" xfId="4" applyNumberFormat="1" applyFont="1" applyFill="1" applyBorder="1" applyAlignment="1">
      <alignment horizontal="right"/>
    </xf>
    <xf numFmtId="165" fontId="1" fillId="2" borderId="2" xfId="4" applyNumberFormat="1" applyFont="1" applyFill="1" applyBorder="1" applyAlignment="1">
      <alignment horizontal="left"/>
    </xf>
    <xf numFmtId="165" fontId="2" fillId="2" borderId="1" xfId="4" applyNumberFormat="1" applyFont="1" applyFill="1" applyBorder="1" applyAlignment="1">
      <alignment horizontal="right"/>
    </xf>
    <xf numFmtId="165" fontId="2" fillId="2" borderId="6" xfId="4" applyNumberFormat="1" applyFont="1" applyFill="1" applyBorder="1" applyAlignment="1">
      <alignment horizontal="right"/>
    </xf>
    <xf numFmtId="165" fontId="2" fillId="2" borderId="0" xfId="4" applyNumberFormat="1" applyFont="1" applyFill="1" applyAlignment="1">
      <alignment horizontal="left"/>
    </xf>
    <xf numFmtId="165" fontId="1" fillId="2" borderId="6" xfId="4" applyNumberFormat="1" applyFont="1" applyFill="1" applyBorder="1" applyAlignment="1">
      <alignment horizontal="right"/>
    </xf>
    <xf numFmtId="165" fontId="3" fillId="2" borderId="0" xfId="4" applyNumberFormat="1" applyFont="1" applyFill="1" applyAlignment="1">
      <alignment horizontal="left"/>
    </xf>
    <xf numFmtId="165" fontId="3" fillId="2" borderId="2" xfId="4" applyNumberFormat="1" applyFont="1" applyFill="1" applyBorder="1" applyAlignment="1">
      <alignment horizontal="right"/>
    </xf>
    <xf numFmtId="165" fontId="3" fillId="2" borderId="0" xfId="4" applyNumberFormat="1" applyFont="1" applyFill="1" applyAlignment="1">
      <alignment horizontal="right"/>
    </xf>
    <xf numFmtId="165" fontId="3" fillId="2" borderId="4" xfId="4" applyNumberFormat="1" applyFont="1" applyFill="1" applyBorder="1" applyAlignment="1">
      <alignment horizontal="right"/>
    </xf>
    <xf numFmtId="165" fontId="0" fillId="2" borderId="0" xfId="4" applyNumberFormat="1" applyFont="1" applyFill="1"/>
    <xf numFmtId="164" fontId="2" fillId="2" borderId="0" xfId="0" applyNumberFormat="1" applyFont="1" applyFill="1" applyBorder="1" applyAlignment="1">
      <alignment horizontal="right"/>
    </xf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5"/>
  <sheetViews>
    <sheetView tabSelected="1" workbookViewId="0"/>
  </sheetViews>
  <sheetFormatPr defaultColWidth="9.140625" defaultRowHeight="12.75" x14ac:dyDescent="0.2"/>
  <cols>
    <col min="1" max="1" width="38.5703125" style="3" customWidth="1"/>
    <col min="2" max="2" width="23.5703125" style="3" customWidth="1"/>
    <col min="3" max="3" width="9.140625" style="3" customWidth="1"/>
    <col min="4" max="16384" width="9.140625" style="3"/>
  </cols>
  <sheetData>
    <row r="1" spans="1:2" ht="15.75" x14ac:dyDescent="0.25">
      <c r="A1" s="5" t="s">
        <v>209</v>
      </c>
    </row>
    <row r="2" spans="1:2" ht="15.75" x14ac:dyDescent="0.25">
      <c r="A2" s="5" t="s">
        <v>0</v>
      </c>
    </row>
    <row r="3" spans="1:2" x14ac:dyDescent="0.2">
      <c r="A3" s="1" t="s">
        <v>1</v>
      </c>
      <c r="B3" s="6" t="s">
        <v>2</v>
      </c>
    </row>
    <row r="4" spans="1:2" x14ac:dyDescent="0.2">
      <c r="A4" s="1" t="s">
        <v>3</v>
      </c>
      <c r="B4" s="6" t="s">
        <v>4</v>
      </c>
    </row>
    <row r="5" spans="1:2" x14ac:dyDescent="0.2">
      <c r="A5" s="1" t="s">
        <v>5</v>
      </c>
      <c r="B5" s="6" t="s">
        <v>209</v>
      </c>
    </row>
    <row r="6" spans="1:2" x14ac:dyDescent="0.2">
      <c r="A6" s="4" t="s">
        <v>6</v>
      </c>
    </row>
    <row r="7" spans="1:2" x14ac:dyDescent="0.2">
      <c r="A7" s="6" t="s">
        <v>6</v>
      </c>
      <c r="B7" s="7" t="s">
        <v>209</v>
      </c>
    </row>
    <row r="8" spans="1:2" x14ac:dyDescent="0.2">
      <c r="A8" s="6" t="s">
        <v>6</v>
      </c>
      <c r="B8" s="7" t="s">
        <v>7</v>
      </c>
    </row>
    <row r="9" spans="1:2" x14ac:dyDescent="0.2">
      <c r="A9" s="6" t="s">
        <v>6</v>
      </c>
      <c r="B9" s="8" t="s">
        <v>4</v>
      </c>
    </row>
    <row r="10" spans="1:2" x14ac:dyDescent="0.2">
      <c r="A10" s="9" t="s">
        <v>6</v>
      </c>
      <c r="B10" s="10" t="s">
        <v>8</v>
      </c>
    </row>
    <row r="11" spans="1:2" x14ac:dyDescent="0.2">
      <c r="A11" s="6" t="s">
        <v>9</v>
      </c>
      <c r="B11" s="6" t="s">
        <v>10</v>
      </c>
    </row>
    <row r="12" spans="1:2" ht="15" x14ac:dyDescent="0.25">
      <c r="A12" s="1" t="s">
        <v>11</v>
      </c>
      <c r="B12" s="2" t="s">
        <v>12</v>
      </c>
    </row>
    <row r="13" spans="1:2" x14ac:dyDescent="0.2">
      <c r="A13" s="1" t="s">
        <v>13</v>
      </c>
      <c r="B13" s="11">
        <v>-139034</v>
      </c>
    </row>
    <row r="14" spans="1:2" x14ac:dyDescent="0.2">
      <c r="A14" s="1" t="s">
        <v>14</v>
      </c>
      <c r="B14" s="11">
        <v>2677229</v>
      </c>
    </row>
    <row r="15" spans="1:2" x14ac:dyDescent="0.2">
      <c r="A15" s="1" t="s">
        <v>15</v>
      </c>
      <c r="B15" s="12">
        <v>219810</v>
      </c>
    </row>
    <row r="16" spans="1:2" x14ac:dyDescent="0.2">
      <c r="A16" s="1" t="s">
        <v>17</v>
      </c>
      <c r="B16" s="12">
        <f>SUM(B13:B15)</f>
        <v>2758005</v>
      </c>
    </row>
    <row r="17" spans="1:2" ht="15" x14ac:dyDescent="0.25">
      <c r="A17" s="1" t="s">
        <v>18</v>
      </c>
      <c r="B17" s="13" t="s">
        <v>12</v>
      </c>
    </row>
    <row r="18" spans="1:2" x14ac:dyDescent="0.2">
      <c r="A18" s="1" t="s">
        <v>19</v>
      </c>
      <c r="B18" s="12">
        <f>273527-B21+1</f>
        <v>79709</v>
      </c>
    </row>
    <row r="19" spans="1:2" x14ac:dyDescent="0.2">
      <c r="A19" s="1" t="s">
        <v>20</v>
      </c>
      <c r="B19" s="12">
        <f>SUM(B18)</f>
        <v>79709</v>
      </c>
    </row>
    <row r="20" spans="1:2" ht="15" x14ac:dyDescent="0.25">
      <c r="A20" s="1" t="s">
        <v>21</v>
      </c>
      <c r="B20" s="13" t="s">
        <v>12</v>
      </c>
    </row>
    <row r="21" spans="1:2" x14ac:dyDescent="0.2">
      <c r="A21" s="25" t="s">
        <v>208</v>
      </c>
      <c r="B21" s="11">
        <v>193819</v>
      </c>
    </row>
    <row r="22" spans="1:2" x14ac:dyDescent="0.2">
      <c r="A22" s="1" t="s">
        <v>207</v>
      </c>
      <c r="B22" s="12">
        <v>65924</v>
      </c>
    </row>
    <row r="23" spans="1:2" x14ac:dyDescent="0.2">
      <c r="A23" s="1" t="s">
        <v>22</v>
      </c>
      <c r="B23" s="14">
        <f>SUM(B21:B22)</f>
        <v>259743</v>
      </c>
    </row>
    <row r="24" spans="1:2" ht="15" x14ac:dyDescent="0.25">
      <c r="A24" s="43" t="s">
        <v>6</v>
      </c>
      <c r="B24" s="43"/>
    </row>
    <row r="25" spans="1:2" x14ac:dyDescent="0.2">
      <c r="A25" s="6" t="s">
        <v>23</v>
      </c>
      <c r="B25" s="15">
        <f>B16+B19+B23</f>
        <v>3097457</v>
      </c>
    </row>
    <row r="26" spans="1:2" x14ac:dyDescent="0.2">
      <c r="A26" s="6" t="s">
        <v>24</v>
      </c>
      <c r="B26" s="16" t="s">
        <v>10</v>
      </c>
    </row>
    <row r="27" spans="1:2" ht="15" x14ac:dyDescent="0.25">
      <c r="A27" s="1" t="s">
        <v>25</v>
      </c>
      <c r="B27" s="2" t="s">
        <v>12</v>
      </c>
    </row>
    <row r="28" spans="1:2" ht="15" x14ac:dyDescent="0.25">
      <c r="A28" s="1" t="s">
        <v>26</v>
      </c>
      <c r="B28" s="2" t="s">
        <v>27</v>
      </c>
    </row>
    <row r="29" spans="1:2" x14ac:dyDescent="0.2">
      <c r="A29" s="1" t="s">
        <v>28</v>
      </c>
      <c r="B29" s="11">
        <v>1322128</v>
      </c>
    </row>
    <row r="30" spans="1:2" x14ac:dyDescent="0.2">
      <c r="A30" s="1" t="s">
        <v>29</v>
      </c>
      <c r="B30" s="11">
        <v>183600</v>
      </c>
    </row>
    <row r="31" spans="1:2" x14ac:dyDescent="0.2">
      <c r="A31" s="1" t="s">
        <v>30</v>
      </c>
      <c r="B31" s="11">
        <v>811271</v>
      </c>
    </row>
    <row r="32" spans="1:2" x14ac:dyDescent="0.2">
      <c r="A32" s="1" t="s">
        <v>31</v>
      </c>
      <c r="B32" s="11">
        <v>12729</v>
      </c>
    </row>
    <row r="33" spans="1:3" x14ac:dyDescent="0.2">
      <c r="A33" s="1" t="s">
        <v>32</v>
      </c>
      <c r="B33" s="42">
        <v>-18315</v>
      </c>
    </row>
    <row r="34" spans="1:3" x14ac:dyDescent="0.2">
      <c r="A34" s="1" t="s">
        <v>16</v>
      </c>
      <c r="B34" s="12">
        <v>44742</v>
      </c>
    </row>
    <row r="35" spans="1:3" x14ac:dyDescent="0.2">
      <c r="A35" s="1" t="s">
        <v>33</v>
      </c>
      <c r="B35" s="14">
        <f>SUM(B29:B34)</f>
        <v>2356155</v>
      </c>
    </row>
    <row r="36" spans="1:3" x14ac:dyDescent="0.2">
      <c r="A36" s="1" t="s">
        <v>34</v>
      </c>
      <c r="B36" s="14">
        <f>B35</f>
        <v>2356155</v>
      </c>
    </row>
    <row r="37" spans="1:3" ht="15" x14ac:dyDescent="0.25">
      <c r="A37" s="1" t="s">
        <v>35</v>
      </c>
      <c r="B37" s="13" t="s">
        <v>12</v>
      </c>
    </row>
    <row r="38" spans="1:3" x14ac:dyDescent="0.2">
      <c r="A38" s="1" t="s">
        <v>36</v>
      </c>
      <c r="B38" s="11">
        <v>538125</v>
      </c>
      <c r="C38" s="22"/>
    </row>
    <row r="39" spans="1:3" x14ac:dyDescent="0.2">
      <c r="A39" s="1" t="s">
        <v>37</v>
      </c>
      <c r="B39" s="11">
        <v>-21089</v>
      </c>
      <c r="C39" s="22"/>
    </row>
    <row r="40" spans="1:3" x14ac:dyDescent="0.2">
      <c r="A40" s="1" t="s">
        <v>38</v>
      </c>
      <c r="B40" s="12">
        <f>224265+1</f>
        <v>224266</v>
      </c>
    </row>
    <row r="41" spans="1:3" x14ac:dyDescent="0.2">
      <c r="A41" s="1" t="s">
        <v>39</v>
      </c>
      <c r="B41" s="14">
        <f>SUM(B38:B40)</f>
        <v>741302</v>
      </c>
    </row>
    <row r="42" spans="1:3" x14ac:dyDescent="0.2">
      <c r="A42" s="6" t="s">
        <v>40</v>
      </c>
      <c r="B42" s="17">
        <f>B36+B41</f>
        <v>3097457</v>
      </c>
    </row>
    <row r="43" spans="1:3" x14ac:dyDescent="0.2">
      <c r="A43" s="4" t="s">
        <v>6</v>
      </c>
    </row>
    <row r="44" spans="1:3" x14ac:dyDescent="0.2">
      <c r="A44" s="4" t="s">
        <v>6</v>
      </c>
    </row>
    <row r="45" spans="1:3" x14ac:dyDescent="0.2">
      <c r="A45" s="1" t="s">
        <v>41</v>
      </c>
    </row>
  </sheetData>
  <mergeCells count="1">
    <mergeCell ref="A24:B24"/>
  </mergeCells>
  <pageMargins left="0.75" right="0.75" top="1" bottom="1" header="0.5" footer="0.5"/>
  <pageSetup orientation="portrait" horizontalDpi="300" verticalDpi="300"/>
  <ignoredErrors>
    <ignoredError sqref="D38:IU42 A3:A5 C3:IU5 A2:IU2 B43:IU65537 B38:B39 B22:IU22 A38:A65537 A6:IU6 B24:IU24 C23:IU23 A20:IU20 A18:A19 C18:IU19 A37:IU37 C25:IU25 B26:IU33 A23:A33 A17:IU17 A35 C35:IU35 A36 C36:IU36 A16 C16:IU16 A8:IU15 A7 C7:IU7 B1:IU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76"/>
  <sheetViews>
    <sheetView topLeftCell="A155" workbookViewId="0">
      <selection activeCell="B5" sqref="B5"/>
    </sheetView>
  </sheetViews>
  <sheetFormatPr defaultColWidth="9.140625" defaultRowHeight="12.75" x14ac:dyDescent="0.2"/>
  <cols>
    <col min="1" max="1" width="53.42578125" style="3" customWidth="1"/>
    <col min="2" max="2" width="24.42578125" style="3" bestFit="1" customWidth="1"/>
    <col min="3" max="3" width="9.140625" style="3" customWidth="1"/>
    <col min="4" max="16384" width="9.140625" style="3"/>
  </cols>
  <sheetData>
    <row r="1" spans="1:2" ht="15.75" x14ac:dyDescent="0.25">
      <c r="A1" s="5" t="s">
        <v>209</v>
      </c>
    </row>
    <row r="2" spans="1:2" ht="15.75" x14ac:dyDescent="0.25">
      <c r="A2" s="5" t="s">
        <v>42</v>
      </c>
    </row>
    <row r="3" spans="1:2" x14ac:dyDescent="0.2">
      <c r="A3" s="6" t="s">
        <v>1</v>
      </c>
      <c r="B3" s="6" t="s">
        <v>2</v>
      </c>
    </row>
    <row r="4" spans="1:2" x14ac:dyDescent="0.2">
      <c r="A4" s="6" t="s">
        <v>3</v>
      </c>
      <c r="B4" s="6" t="s">
        <v>4</v>
      </c>
    </row>
    <row r="5" spans="1:2" x14ac:dyDescent="0.2">
      <c r="A5" s="6" t="s">
        <v>5</v>
      </c>
      <c r="B5" s="6" t="s">
        <v>209</v>
      </c>
    </row>
    <row r="6" spans="1:2" x14ac:dyDescent="0.2">
      <c r="A6" s="4" t="s">
        <v>6</v>
      </c>
    </row>
    <row r="7" spans="1:2" x14ac:dyDescent="0.2">
      <c r="A7" s="6" t="s">
        <v>6</v>
      </c>
      <c r="B7" s="7" t="s">
        <v>209</v>
      </c>
    </row>
    <row r="8" spans="1:2" x14ac:dyDescent="0.2">
      <c r="A8" s="6" t="s">
        <v>6</v>
      </c>
      <c r="B8" s="24" t="s">
        <v>43</v>
      </c>
    </row>
    <row r="9" spans="1:2" x14ac:dyDescent="0.2">
      <c r="A9" s="6" t="s">
        <v>6</v>
      </c>
      <c r="B9" s="23" t="s">
        <v>4</v>
      </c>
    </row>
    <row r="10" spans="1:2" x14ac:dyDescent="0.2">
      <c r="A10" s="9" t="s">
        <v>6</v>
      </c>
      <c r="B10" s="10" t="s">
        <v>8</v>
      </c>
    </row>
    <row r="11" spans="1:2" x14ac:dyDescent="0.2">
      <c r="A11" s="44" t="s">
        <v>6</v>
      </c>
      <c r="B11" s="44"/>
    </row>
    <row r="12" spans="1:2" ht="15.75" x14ac:dyDescent="0.25">
      <c r="A12" s="5" t="s">
        <v>44</v>
      </c>
      <c r="B12" s="27" t="s">
        <v>10</v>
      </c>
    </row>
    <row r="13" spans="1:2" x14ac:dyDescent="0.2">
      <c r="A13" s="1" t="s">
        <v>45</v>
      </c>
      <c r="B13" s="28">
        <f>4172036.2+2</f>
        <v>4172038.2</v>
      </c>
    </row>
    <row r="14" spans="1:2" x14ac:dyDescent="0.2">
      <c r="A14" s="1" t="s">
        <v>46</v>
      </c>
      <c r="B14" s="28">
        <v>3607880.98</v>
      </c>
    </row>
    <row r="15" spans="1:2" x14ac:dyDescent="0.2">
      <c r="A15" s="1" t="s">
        <v>47</v>
      </c>
      <c r="B15" s="28">
        <v>1454667.49</v>
      </c>
    </row>
    <row r="16" spans="1:2" x14ac:dyDescent="0.2">
      <c r="A16" s="1" t="s">
        <v>48</v>
      </c>
      <c r="B16" s="28">
        <v>805208</v>
      </c>
    </row>
    <row r="17" spans="1:2" x14ac:dyDescent="0.2">
      <c r="A17" s="1" t="s">
        <v>49</v>
      </c>
      <c r="B17" s="28">
        <v>118862.18</v>
      </c>
    </row>
    <row r="18" spans="1:2" x14ac:dyDescent="0.2">
      <c r="A18" s="1" t="s">
        <v>50</v>
      </c>
      <c r="B18" s="29">
        <f>SUM(B13:B17)</f>
        <v>10158656.85</v>
      </c>
    </row>
    <row r="19" spans="1:2" x14ac:dyDescent="0.2">
      <c r="A19" s="26" t="s">
        <v>6</v>
      </c>
      <c r="B19" s="30"/>
    </row>
    <row r="20" spans="1:2" ht="15.75" x14ac:dyDescent="0.25">
      <c r="A20" s="5" t="s">
        <v>51</v>
      </c>
      <c r="B20" s="27" t="s">
        <v>10</v>
      </c>
    </row>
    <row r="21" spans="1:2" x14ac:dyDescent="0.2">
      <c r="A21" s="1" t="s">
        <v>52</v>
      </c>
      <c r="B21" s="28">
        <v>139643.62</v>
      </c>
    </row>
    <row r="22" spans="1:2" x14ac:dyDescent="0.2">
      <c r="A22" s="1" t="s">
        <v>53</v>
      </c>
      <c r="B22" s="28">
        <v>42154.89</v>
      </c>
    </row>
    <row r="23" spans="1:2" x14ac:dyDescent="0.2">
      <c r="A23" s="1" t="s">
        <v>54</v>
      </c>
      <c r="B23" s="28">
        <v>19310.36</v>
      </c>
    </row>
    <row r="24" spans="1:2" x14ac:dyDescent="0.2">
      <c r="A24" s="1" t="s">
        <v>55</v>
      </c>
      <c r="B24" s="28">
        <v>11945.63</v>
      </c>
    </row>
    <row r="25" spans="1:2" x14ac:dyDescent="0.2">
      <c r="A25" s="1" t="s">
        <v>56</v>
      </c>
      <c r="B25" s="29">
        <v>213054.5</v>
      </c>
    </row>
    <row r="26" spans="1:2" x14ac:dyDescent="0.2">
      <c r="A26" s="26" t="s">
        <v>6</v>
      </c>
      <c r="B26" s="30"/>
    </row>
    <row r="27" spans="1:2" x14ac:dyDescent="0.2">
      <c r="A27" s="1" t="s">
        <v>57</v>
      </c>
      <c r="B27" s="31">
        <f>B18+B25</f>
        <v>10371711.35</v>
      </c>
    </row>
    <row r="28" spans="1:2" ht="15.75" x14ac:dyDescent="0.25">
      <c r="A28" s="5" t="s">
        <v>58</v>
      </c>
      <c r="B28" s="32" t="s">
        <v>10</v>
      </c>
    </row>
    <row r="29" spans="1:2" x14ac:dyDescent="0.2">
      <c r="A29" s="1" t="s">
        <v>59</v>
      </c>
      <c r="B29" s="28">
        <v>239.8</v>
      </c>
    </row>
    <row r="30" spans="1:2" x14ac:dyDescent="0.2">
      <c r="A30" s="1" t="s">
        <v>60</v>
      </c>
      <c r="B30" s="28">
        <v>439.21</v>
      </c>
    </row>
    <row r="31" spans="1:2" x14ac:dyDescent="0.2">
      <c r="A31" s="1" t="s">
        <v>61</v>
      </c>
      <c r="B31" s="28">
        <v>186044.98</v>
      </c>
    </row>
    <row r="32" spans="1:2" x14ac:dyDescent="0.2">
      <c r="A32" s="1" t="s">
        <v>62</v>
      </c>
      <c r="B32" s="28">
        <v>53523.41</v>
      </c>
    </row>
    <row r="33" spans="1:2" x14ac:dyDescent="0.2">
      <c r="A33" s="1" t="s">
        <v>63</v>
      </c>
      <c r="B33" s="28">
        <v>145322.63</v>
      </c>
    </row>
    <row r="34" spans="1:2" x14ac:dyDescent="0.2">
      <c r="A34" s="1" t="s">
        <v>64</v>
      </c>
      <c r="B34" s="29">
        <v>385570.03</v>
      </c>
    </row>
    <row r="35" spans="1:2" x14ac:dyDescent="0.2">
      <c r="A35" s="26" t="s">
        <v>6</v>
      </c>
      <c r="B35" s="30"/>
    </row>
    <row r="36" spans="1:2" x14ac:dyDescent="0.2">
      <c r="A36" s="1" t="s">
        <v>65</v>
      </c>
      <c r="B36" s="31">
        <f>B27+B34</f>
        <v>10757281.379999999</v>
      </c>
    </row>
    <row r="37" spans="1:2" x14ac:dyDescent="0.2">
      <c r="A37" s="26" t="s">
        <v>6</v>
      </c>
      <c r="B37" s="30"/>
    </row>
    <row r="38" spans="1:2" x14ac:dyDescent="0.2">
      <c r="A38" s="1" t="s">
        <v>66</v>
      </c>
      <c r="B38" s="33">
        <v>11077.98</v>
      </c>
    </row>
    <row r="39" spans="1:2" x14ac:dyDescent="0.2">
      <c r="A39" s="26" t="s">
        <v>6</v>
      </c>
      <c r="B39" s="30"/>
    </row>
    <row r="40" spans="1:2" ht="13.5" thickBot="1" x14ac:dyDescent="0.25">
      <c r="A40" s="1" t="s">
        <v>67</v>
      </c>
      <c r="B40" s="34">
        <f>B36+B38</f>
        <v>10768359.359999999</v>
      </c>
    </row>
    <row r="41" spans="1:2" ht="13.5" thickTop="1" x14ac:dyDescent="0.2">
      <c r="A41" s="26" t="s">
        <v>6</v>
      </c>
      <c r="B41" s="30"/>
    </row>
    <row r="42" spans="1:2" ht="15.75" x14ac:dyDescent="0.25">
      <c r="A42" s="5" t="s">
        <v>68</v>
      </c>
      <c r="B42" s="27" t="s">
        <v>10</v>
      </c>
    </row>
    <row r="43" spans="1:2" x14ac:dyDescent="0.2">
      <c r="A43" s="26" t="s">
        <v>6</v>
      </c>
      <c r="B43" s="30"/>
    </row>
    <row r="44" spans="1:2" x14ac:dyDescent="0.2">
      <c r="A44" s="1" t="s">
        <v>69</v>
      </c>
      <c r="B44" s="35" t="s">
        <v>12</v>
      </c>
    </row>
    <row r="45" spans="1:2" x14ac:dyDescent="0.2">
      <c r="A45" s="1" t="s">
        <v>70</v>
      </c>
      <c r="B45" s="28">
        <v>186260.67</v>
      </c>
    </row>
    <row r="46" spans="1:2" x14ac:dyDescent="0.2">
      <c r="A46" s="1" t="s">
        <v>71</v>
      </c>
      <c r="B46" s="28">
        <v>48488.26</v>
      </c>
    </row>
    <row r="47" spans="1:2" x14ac:dyDescent="0.2">
      <c r="A47" s="1" t="s">
        <v>72</v>
      </c>
      <c r="B47" s="28">
        <v>27044.91</v>
      </c>
    </row>
    <row r="48" spans="1:2" x14ac:dyDescent="0.2">
      <c r="A48" s="1" t="s">
        <v>73</v>
      </c>
      <c r="B48" s="28">
        <v>25651.4</v>
      </c>
    </row>
    <row r="49" spans="1:2" x14ac:dyDescent="0.2">
      <c r="A49" s="1" t="s">
        <v>74</v>
      </c>
      <c r="B49" s="28">
        <v>148764.28</v>
      </c>
    </row>
    <row r="50" spans="1:2" x14ac:dyDescent="0.2">
      <c r="A50" s="1" t="s">
        <v>75</v>
      </c>
      <c r="B50" s="28">
        <v>34481.339999999997</v>
      </c>
    </row>
    <row r="51" spans="1:2" x14ac:dyDescent="0.2">
      <c r="A51" s="1" t="s">
        <v>76</v>
      </c>
      <c r="B51" s="28">
        <v>1226576.42</v>
      </c>
    </row>
    <row r="52" spans="1:2" x14ac:dyDescent="0.2">
      <c r="A52" s="1" t="s">
        <v>77</v>
      </c>
      <c r="B52" s="28">
        <v>696836.88</v>
      </c>
    </row>
    <row r="53" spans="1:2" x14ac:dyDescent="0.2">
      <c r="A53" s="1" t="s">
        <v>78</v>
      </c>
      <c r="B53" s="28">
        <v>1831723.24</v>
      </c>
    </row>
    <row r="54" spans="1:2" x14ac:dyDescent="0.2">
      <c r="A54" s="1" t="s">
        <v>79</v>
      </c>
      <c r="B54" s="28">
        <v>73554.97</v>
      </c>
    </row>
    <row r="55" spans="1:2" x14ac:dyDescent="0.2">
      <c r="A55" s="1" t="s">
        <v>80</v>
      </c>
      <c r="B55" s="28">
        <v>29347.54</v>
      </c>
    </row>
    <row r="56" spans="1:2" x14ac:dyDescent="0.2">
      <c r="A56" s="1" t="s">
        <v>81</v>
      </c>
      <c r="B56" s="28">
        <v>520</v>
      </c>
    </row>
    <row r="57" spans="1:2" x14ac:dyDescent="0.2">
      <c r="A57" s="1" t="s">
        <v>82</v>
      </c>
      <c r="B57" s="28">
        <v>37579.17</v>
      </c>
    </row>
    <row r="58" spans="1:2" x14ac:dyDescent="0.2">
      <c r="A58" s="1" t="s">
        <v>83</v>
      </c>
      <c r="B58" s="28">
        <v>308.61</v>
      </c>
    </row>
    <row r="59" spans="1:2" x14ac:dyDescent="0.2">
      <c r="A59" s="1" t="s">
        <v>84</v>
      </c>
      <c r="B59" s="28">
        <v>97388.38</v>
      </c>
    </row>
    <row r="60" spans="1:2" x14ac:dyDescent="0.2">
      <c r="A60" s="1" t="s">
        <v>85</v>
      </c>
      <c r="B60" s="28">
        <v>3685</v>
      </c>
    </row>
    <row r="61" spans="1:2" x14ac:dyDescent="0.2">
      <c r="A61" s="1" t="s">
        <v>86</v>
      </c>
      <c r="B61" s="28">
        <v>8673.51</v>
      </c>
    </row>
    <row r="62" spans="1:2" x14ac:dyDescent="0.2">
      <c r="A62" s="1" t="s">
        <v>87</v>
      </c>
      <c r="B62" s="28">
        <v>48219.57</v>
      </c>
    </row>
    <row r="63" spans="1:2" x14ac:dyDescent="0.2">
      <c r="A63" s="1" t="s">
        <v>88</v>
      </c>
      <c r="B63" s="28">
        <v>4809.04</v>
      </c>
    </row>
    <row r="64" spans="1:2" x14ac:dyDescent="0.2">
      <c r="A64" s="1" t="s">
        <v>89</v>
      </c>
      <c r="B64" s="28">
        <v>36000</v>
      </c>
    </row>
    <row r="65" spans="1:2" x14ac:dyDescent="0.2">
      <c r="A65" s="1" t="s">
        <v>90</v>
      </c>
      <c r="B65" s="29">
        <v>4565913.1900000004</v>
      </c>
    </row>
    <row r="66" spans="1:2" x14ac:dyDescent="0.2">
      <c r="A66" s="26" t="s">
        <v>6</v>
      </c>
      <c r="B66" s="30"/>
    </row>
    <row r="67" spans="1:2" x14ac:dyDescent="0.2">
      <c r="A67" s="1" t="s">
        <v>91</v>
      </c>
      <c r="B67" s="35" t="s">
        <v>12</v>
      </c>
    </row>
    <row r="68" spans="1:2" x14ac:dyDescent="0.2">
      <c r="A68" s="1" t="s">
        <v>92</v>
      </c>
      <c r="B68" s="28">
        <v>553070.13</v>
      </c>
    </row>
    <row r="69" spans="1:2" x14ac:dyDescent="0.2">
      <c r="A69" s="1" t="s">
        <v>93</v>
      </c>
      <c r="B69" s="28">
        <v>207798.77</v>
      </c>
    </row>
    <row r="70" spans="1:2" x14ac:dyDescent="0.2">
      <c r="A70" s="1" t="s">
        <v>94</v>
      </c>
      <c r="B70" s="28">
        <v>28000</v>
      </c>
    </row>
    <row r="71" spans="1:2" x14ac:dyDescent="0.2">
      <c r="A71" s="1" t="s">
        <v>95</v>
      </c>
      <c r="B71" s="28">
        <v>167926.05</v>
      </c>
    </row>
    <row r="72" spans="1:2" x14ac:dyDescent="0.2">
      <c r="A72" s="1" t="s">
        <v>96</v>
      </c>
      <c r="B72" s="28">
        <v>5628.96</v>
      </c>
    </row>
    <row r="73" spans="1:2" x14ac:dyDescent="0.2">
      <c r="A73" s="1" t="s">
        <v>97</v>
      </c>
      <c r="B73" s="28">
        <v>1110.1400000000001</v>
      </c>
    </row>
    <row r="74" spans="1:2" x14ac:dyDescent="0.2">
      <c r="A74" s="1" t="s">
        <v>98</v>
      </c>
      <c r="B74" s="28">
        <v>4709.59</v>
      </c>
    </row>
    <row r="75" spans="1:2" x14ac:dyDescent="0.2">
      <c r="A75" s="1" t="s">
        <v>99</v>
      </c>
      <c r="B75" s="28">
        <v>5375.58</v>
      </c>
    </row>
    <row r="76" spans="1:2" x14ac:dyDescent="0.2">
      <c r="A76" s="1" t="s">
        <v>100</v>
      </c>
      <c r="B76" s="28">
        <v>52135.9</v>
      </c>
    </row>
    <row r="77" spans="1:2" x14ac:dyDescent="0.2">
      <c r="A77" s="1" t="s">
        <v>101</v>
      </c>
      <c r="B77" s="28">
        <v>144</v>
      </c>
    </row>
    <row r="78" spans="1:2" x14ac:dyDescent="0.2">
      <c r="A78" s="1" t="s">
        <v>102</v>
      </c>
      <c r="B78" s="28">
        <v>2239.92</v>
      </c>
    </row>
    <row r="79" spans="1:2" x14ac:dyDescent="0.2">
      <c r="A79" s="1" t="s">
        <v>103</v>
      </c>
      <c r="B79" s="29">
        <v>1028139.04</v>
      </c>
    </row>
    <row r="80" spans="1:2" x14ac:dyDescent="0.2">
      <c r="A80" s="26" t="s">
        <v>6</v>
      </c>
      <c r="B80" s="30"/>
    </row>
    <row r="81" spans="1:2" x14ac:dyDescent="0.2">
      <c r="A81" s="1" t="s">
        <v>104</v>
      </c>
      <c r="B81" s="35" t="s">
        <v>12</v>
      </c>
    </row>
    <row r="82" spans="1:2" x14ac:dyDescent="0.2">
      <c r="A82" s="1" t="s">
        <v>105</v>
      </c>
      <c r="B82" s="28">
        <v>83316.149999999994</v>
      </c>
    </row>
    <row r="83" spans="1:2" x14ac:dyDescent="0.2">
      <c r="A83" s="1" t="s">
        <v>106</v>
      </c>
      <c r="B83" s="28">
        <v>15616.12</v>
      </c>
    </row>
    <row r="84" spans="1:2" x14ac:dyDescent="0.2">
      <c r="A84" s="1" t="s">
        <v>107</v>
      </c>
      <c r="B84" s="29">
        <v>98932.27</v>
      </c>
    </row>
    <row r="85" spans="1:2" x14ac:dyDescent="0.2">
      <c r="A85" s="26" t="s">
        <v>6</v>
      </c>
      <c r="B85" s="30"/>
    </row>
    <row r="86" spans="1:2" x14ac:dyDescent="0.2">
      <c r="A86" s="1" t="s">
        <v>108</v>
      </c>
      <c r="B86" s="35" t="s">
        <v>12</v>
      </c>
    </row>
    <row r="87" spans="1:2" x14ac:dyDescent="0.2">
      <c r="A87" s="1" t="s">
        <v>109</v>
      </c>
      <c r="B87" s="28">
        <v>110742.68</v>
      </c>
    </row>
    <row r="88" spans="1:2" x14ac:dyDescent="0.2">
      <c r="A88" s="1" t="s">
        <v>110</v>
      </c>
      <c r="B88" s="28">
        <v>17132.96</v>
      </c>
    </row>
    <row r="89" spans="1:2" x14ac:dyDescent="0.2">
      <c r="A89" s="1" t="s">
        <v>111</v>
      </c>
      <c r="B89" s="29">
        <v>127875.64</v>
      </c>
    </row>
    <row r="90" spans="1:2" x14ac:dyDescent="0.2">
      <c r="A90" s="26" t="s">
        <v>6</v>
      </c>
      <c r="B90" s="30"/>
    </row>
    <row r="91" spans="1:2" x14ac:dyDescent="0.2">
      <c r="A91" s="1" t="s">
        <v>112</v>
      </c>
      <c r="B91" s="35" t="s">
        <v>12</v>
      </c>
    </row>
    <row r="92" spans="1:2" x14ac:dyDescent="0.2">
      <c r="A92" s="1" t="s">
        <v>113</v>
      </c>
      <c r="B92" s="28">
        <v>3560</v>
      </c>
    </row>
    <row r="93" spans="1:2" x14ac:dyDescent="0.2">
      <c r="A93" s="1" t="s">
        <v>114</v>
      </c>
      <c r="B93" s="28">
        <v>180000</v>
      </c>
    </row>
    <row r="94" spans="1:2" x14ac:dyDescent="0.2">
      <c r="A94" s="1" t="s">
        <v>115</v>
      </c>
      <c r="B94" s="29">
        <v>183560</v>
      </c>
    </row>
    <row r="95" spans="1:2" x14ac:dyDescent="0.2">
      <c r="A95" s="26" t="s">
        <v>6</v>
      </c>
      <c r="B95" s="30"/>
    </row>
    <row r="96" spans="1:2" x14ac:dyDescent="0.2">
      <c r="A96" s="1" t="s">
        <v>116</v>
      </c>
      <c r="B96" s="35" t="s">
        <v>12</v>
      </c>
    </row>
    <row r="97" spans="1:2" x14ac:dyDescent="0.2">
      <c r="A97" s="1" t="s">
        <v>117</v>
      </c>
      <c r="B97" s="28">
        <v>2742.54</v>
      </c>
    </row>
    <row r="98" spans="1:2" x14ac:dyDescent="0.2">
      <c r="A98" s="1" t="s">
        <v>118</v>
      </c>
      <c r="B98" s="28">
        <v>120000</v>
      </c>
    </row>
    <row r="99" spans="1:2" x14ac:dyDescent="0.2">
      <c r="A99" s="1" t="s">
        <v>119</v>
      </c>
      <c r="B99" s="29">
        <v>122742.54</v>
      </c>
    </row>
    <row r="100" spans="1:2" x14ac:dyDescent="0.2">
      <c r="A100" s="26" t="s">
        <v>6</v>
      </c>
      <c r="B100" s="30"/>
    </row>
    <row r="101" spans="1:2" x14ac:dyDescent="0.2">
      <c r="A101" s="1" t="s">
        <v>120</v>
      </c>
      <c r="B101" s="35" t="s">
        <v>12</v>
      </c>
    </row>
    <row r="102" spans="1:2" x14ac:dyDescent="0.2">
      <c r="A102" s="1" t="s">
        <v>121</v>
      </c>
      <c r="B102" s="28">
        <v>104619.65</v>
      </c>
    </row>
    <row r="103" spans="1:2" x14ac:dyDescent="0.2">
      <c r="A103" s="1" t="s">
        <v>122</v>
      </c>
      <c r="B103" s="28">
        <v>17249.22</v>
      </c>
    </row>
    <row r="104" spans="1:2" x14ac:dyDescent="0.2">
      <c r="A104" s="1" t="s">
        <v>123</v>
      </c>
      <c r="B104" s="28">
        <v>2230.62</v>
      </c>
    </row>
    <row r="105" spans="1:2" x14ac:dyDescent="0.2">
      <c r="A105" s="1" t="s">
        <v>124</v>
      </c>
      <c r="B105" s="28">
        <v>24559.08</v>
      </c>
    </row>
    <row r="106" spans="1:2" x14ac:dyDescent="0.2">
      <c r="A106" s="1" t="s">
        <v>125</v>
      </c>
      <c r="B106" s="28">
        <v>38139.269999999997</v>
      </c>
    </row>
    <row r="107" spans="1:2" x14ac:dyDescent="0.2">
      <c r="A107" s="1" t="s">
        <v>126</v>
      </c>
      <c r="B107" s="28">
        <v>8953.24</v>
      </c>
    </row>
    <row r="108" spans="1:2" x14ac:dyDescent="0.2">
      <c r="A108" s="1" t="s">
        <v>127</v>
      </c>
      <c r="B108" s="29">
        <v>195751.08</v>
      </c>
    </row>
    <row r="109" spans="1:2" x14ac:dyDescent="0.2">
      <c r="A109" s="26" t="s">
        <v>6</v>
      </c>
      <c r="B109" s="30"/>
    </row>
    <row r="110" spans="1:2" x14ac:dyDescent="0.2">
      <c r="A110" s="1" t="s">
        <v>128</v>
      </c>
      <c r="B110" s="35" t="s">
        <v>12</v>
      </c>
    </row>
    <row r="111" spans="1:2" x14ac:dyDescent="0.2">
      <c r="A111" s="1" t="s">
        <v>129</v>
      </c>
      <c r="B111" s="28">
        <v>313764.84000000003</v>
      </c>
    </row>
    <row r="112" spans="1:2" x14ac:dyDescent="0.2">
      <c r="A112" s="1" t="s">
        <v>130</v>
      </c>
      <c r="B112" s="28">
        <v>144279.39000000001</v>
      </c>
    </row>
    <row r="113" spans="1:2" x14ac:dyDescent="0.2">
      <c r="A113" s="1" t="s">
        <v>131</v>
      </c>
      <c r="B113" s="28">
        <v>3197.15</v>
      </c>
    </row>
    <row r="114" spans="1:2" x14ac:dyDescent="0.2">
      <c r="A114" s="1" t="s">
        <v>132</v>
      </c>
      <c r="B114" s="28">
        <v>14642.18</v>
      </c>
    </row>
    <row r="115" spans="1:2" x14ac:dyDescent="0.2">
      <c r="A115" s="1" t="s">
        <v>133</v>
      </c>
      <c r="B115" s="28">
        <v>2371.9</v>
      </c>
    </row>
    <row r="116" spans="1:2" x14ac:dyDescent="0.2">
      <c r="A116" s="1" t="s">
        <v>134</v>
      </c>
      <c r="B116" s="28">
        <v>1610.36</v>
      </c>
    </row>
    <row r="117" spans="1:2" x14ac:dyDescent="0.2">
      <c r="A117" s="1" t="s">
        <v>135</v>
      </c>
      <c r="B117" s="28">
        <v>260273.3</v>
      </c>
    </row>
    <row r="118" spans="1:2" x14ac:dyDescent="0.2">
      <c r="A118" s="1" t="s">
        <v>136</v>
      </c>
      <c r="B118" s="29">
        <v>740139.12</v>
      </c>
    </row>
    <row r="119" spans="1:2" x14ac:dyDescent="0.2">
      <c r="A119" s="26" t="s">
        <v>6</v>
      </c>
      <c r="B119" s="30"/>
    </row>
    <row r="120" spans="1:2" x14ac:dyDescent="0.2">
      <c r="A120" s="1" t="s">
        <v>137</v>
      </c>
      <c r="B120" s="35" t="s">
        <v>12</v>
      </c>
    </row>
    <row r="121" spans="1:2" x14ac:dyDescent="0.2">
      <c r="A121" s="1" t="s">
        <v>138</v>
      </c>
      <c r="B121" s="28">
        <v>639129.67000000004</v>
      </c>
    </row>
    <row r="122" spans="1:2" x14ac:dyDescent="0.2">
      <c r="A122" s="1" t="s">
        <v>139</v>
      </c>
      <c r="B122" s="28">
        <v>1963.56</v>
      </c>
    </row>
    <row r="123" spans="1:2" x14ac:dyDescent="0.2">
      <c r="A123" s="1" t="s">
        <v>140</v>
      </c>
      <c r="B123" s="28">
        <v>89677.31</v>
      </c>
    </row>
    <row r="124" spans="1:2" x14ac:dyDescent="0.2">
      <c r="A124" s="1" t="s">
        <v>141</v>
      </c>
      <c r="B124" s="28">
        <v>162418.23000000001</v>
      </c>
    </row>
    <row r="125" spans="1:2" x14ac:dyDescent="0.2">
      <c r="A125" s="1" t="s">
        <v>142</v>
      </c>
      <c r="B125" s="28">
        <v>94385.31</v>
      </c>
    </row>
    <row r="126" spans="1:2" x14ac:dyDescent="0.2">
      <c r="A126" s="1" t="s">
        <v>143</v>
      </c>
      <c r="B126" s="28">
        <v>10992.37</v>
      </c>
    </row>
    <row r="127" spans="1:2" x14ac:dyDescent="0.2">
      <c r="A127" s="1" t="s">
        <v>144</v>
      </c>
      <c r="B127" s="28">
        <v>42188.71</v>
      </c>
    </row>
    <row r="128" spans="1:2" x14ac:dyDescent="0.2">
      <c r="A128" s="1" t="s">
        <v>145</v>
      </c>
      <c r="B128" s="28">
        <v>2134.5100000000002</v>
      </c>
    </row>
    <row r="129" spans="1:2" x14ac:dyDescent="0.2">
      <c r="A129" s="1" t="s">
        <v>146</v>
      </c>
      <c r="B129" s="28">
        <v>8052.46</v>
      </c>
    </row>
    <row r="130" spans="1:2" x14ac:dyDescent="0.2">
      <c r="A130" s="1" t="s">
        <v>147</v>
      </c>
      <c r="B130" s="28">
        <v>16350.77</v>
      </c>
    </row>
    <row r="131" spans="1:2" x14ac:dyDescent="0.2">
      <c r="A131" s="1" t="s">
        <v>148</v>
      </c>
      <c r="B131" s="28">
        <v>21850</v>
      </c>
    </row>
    <row r="132" spans="1:2" x14ac:dyDescent="0.2">
      <c r="A132" s="1" t="s">
        <v>149</v>
      </c>
      <c r="B132" s="28">
        <v>37876.199999999997</v>
      </c>
    </row>
    <row r="133" spans="1:2" x14ac:dyDescent="0.2">
      <c r="A133" s="1" t="s">
        <v>150</v>
      </c>
      <c r="B133" s="28">
        <v>77316.23</v>
      </c>
    </row>
    <row r="134" spans="1:2" x14ac:dyDescent="0.2">
      <c r="A134" s="1" t="s">
        <v>151</v>
      </c>
      <c r="B134" s="28">
        <v>20153.84</v>
      </c>
    </row>
    <row r="135" spans="1:2" x14ac:dyDescent="0.2">
      <c r="A135" s="1" t="s">
        <v>152</v>
      </c>
      <c r="B135" s="28">
        <v>17856.79</v>
      </c>
    </row>
    <row r="136" spans="1:2" x14ac:dyDescent="0.2">
      <c r="A136" s="1" t="s">
        <v>153</v>
      </c>
      <c r="B136" s="28">
        <v>12470.55</v>
      </c>
    </row>
    <row r="137" spans="1:2" x14ac:dyDescent="0.2">
      <c r="A137" s="1" t="s">
        <v>154</v>
      </c>
      <c r="B137" s="28">
        <v>9537.18</v>
      </c>
    </row>
    <row r="138" spans="1:2" x14ac:dyDescent="0.2">
      <c r="A138" s="1" t="s">
        <v>155</v>
      </c>
      <c r="B138" s="28">
        <v>13510.18</v>
      </c>
    </row>
    <row r="139" spans="1:2" x14ac:dyDescent="0.2">
      <c r="A139" s="1" t="s">
        <v>156</v>
      </c>
      <c r="B139" s="28">
        <v>82186.14</v>
      </c>
    </row>
    <row r="140" spans="1:2" x14ac:dyDescent="0.2">
      <c r="A140" s="1" t="s">
        <v>157</v>
      </c>
      <c r="B140" s="28">
        <v>6607.26</v>
      </c>
    </row>
    <row r="141" spans="1:2" x14ac:dyDescent="0.2">
      <c r="A141" s="1" t="s">
        <v>158</v>
      </c>
      <c r="B141" s="28">
        <v>4155.6400000000003</v>
      </c>
    </row>
    <row r="142" spans="1:2" x14ac:dyDescent="0.2">
      <c r="A142" s="1" t="s">
        <v>159</v>
      </c>
      <c r="B142" s="28">
        <v>1836.74</v>
      </c>
    </row>
    <row r="143" spans="1:2" x14ac:dyDescent="0.2">
      <c r="A143" s="1" t="s">
        <v>160</v>
      </c>
      <c r="B143" s="28">
        <v>17448.89</v>
      </c>
    </row>
    <row r="144" spans="1:2" x14ac:dyDescent="0.2">
      <c r="A144" s="1" t="s">
        <v>161</v>
      </c>
      <c r="B144" s="28">
        <v>10708.16</v>
      </c>
    </row>
    <row r="145" spans="1:2" x14ac:dyDescent="0.2">
      <c r="A145" s="1" t="s">
        <v>162</v>
      </c>
      <c r="B145" s="28">
        <v>625</v>
      </c>
    </row>
    <row r="146" spans="1:2" x14ac:dyDescent="0.2">
      <c r="A146" s="1" t="s">
        <v>163</v>
      </c>
      <c r="B146" s="28">
        <v>1816.86</v>
      </c>
    </row>
    <row r="147" spans="1:2" x14ac:dyDescent="0.2">
      <c r="A147" s="1" t="s">
        <v>164</v>
      </c>
      <c r="B147" s="28">
        <v>519827.9</v>
      </c>
    </row>
    <row r="148" spans="1:2" x14ac:dyDescent="0.2">
      <c r="A148" s="1" t="s">
        <v>165</v>
      </c>
      <c r="B148" s="28">
        <v>1357.6</v>
      </c>
    </row>
    <row r="149" spans="1:2" x14ac:dyDescent="0.2">
      <c r="A149" s="1" t="s">
        <v>166</v>
      </c>
      <c r="B149" s="29">
        <v>1924434.06</v>
      </c>
    </row>
    <row r="150" spans="1:2" x14ac:dyDescent="0.2">
      <c r="A150" s="26" t="s">
        <v>6</v>
      </c>
      <c r="B150" s="30"/>
    </row>
    <row r="151" spans="1:2" x14ac:dyDescent="0.2">
      <c r="A151" s="1" t="s">
        <v>167</v>
      </c>
      <c r="B151" s="35" t="s">
        <v>12</v>
      </c>
    </row>
    <row r="152" spans="1:2" x14ac:dyDescent="0.2">
      <c r="A152" s="1" t="s">
        <v>168</v>
      </c>
      <c r="B152" s="28">
        <v>17150.36</v>
      </c>
    </row>
    <row r="153" spans="1:2" x14ac:dyDescent="0.2">
      <c r="A153" s="1" t="s">
        <v>169</v>
      </c>
      <c r="B153" s="28">
        <v>50801.64</v>
      </c>
    </row>
    <row r="154" spans="1:2" x14ac:dyDescent="0.2">
      <c r="A154" s="1" t="s">
        <v>170</v>
      </c>
      <c r="B154" s="28">
        <v>143923.28</v>
      </c>
    </row>
    <row r="155" spans="1:2" x14ac:dyDescent="0.2">
      <c r="A155" s="1" t="s">
        <v>171</v>
      </c>
      <c r="B155" s="28">
        <v>15168.41</v>
      </c>
    </row>
    <row r="156" spans="1:2" x14ac:dyDescent="0.2">
      <c r="A156" s="1" t="s">
        <v>172</v>
      </c>
      <c r="B156" s="28">
        <v>108552.48</v>
      </c>
    </row>
    <row r="157" spans="1:2" x14ac:dyDescent="0.2">
      <c r="A157" s="1" t="s">
        <v>173</v>
      </c>
      <c r="B157" s="29">
        <v>335596.17</v>
      </c>
    </row>
    <row r="158" spans="1:2" x14ac:dyDescent="0.2">
      <c r="A158" s="26" t="s">
        <v>6</v>
      </c>
      <c r="B158" s="30"/>
    </row>
    <row r="159" spans="1:2" x14ac:dyDescent="0.2">
      <c r="A159" s="1" t="s">
        <v>174</v>
      </c>
      <c r="B159" s="31">
        <v>9323083.1099999994</v>
      </c>
    </row>
    <row r="160" spans="1:2" x14ac:dyDescent="0.2">
      <c r="A160" s="26" t="s">
        <v>6</v>
      </c>
      <c r="B160" s="30"/>
    </row>
    <row r="161" spans="1:2" x14ac:dyDescent="0.2">
      <c r="A161" s="1" t="s">
        <v>175</v>
      </c>
      <c r="B161" s="31">
        <f>B40-B159</f>
        <v>1445276.25</v>
      </c>
    </row>
    <row r="162" spans="1:2" x14ac:dyDescent="0.2">
      <c r="A162" s="26" t="s">
        <v>6</v>
      </c>
      <c r="B162" s="30"/>
    </row>
    <row r="163" spans="1:2" x14ac:dyDescent="0.2">
      <c r="A163" s="1" t="s">
        <v>176</v>
      </c>
      <c r="B163" s="28">
        <v>538417.87</v>
      </c>
    </row>
    <row r="164" spans="1:2" x14ac:dyDescent="0.2">
      <c r="A164" s="26" t="s">
        <v>6</v>
      </c>
      <c r="B164" s="30"/>
    </row>
    <row r="165" spans="1:2" x14ac:dyDescent="0.2">
      <c r="A165" s="1" t="s">
        <v>177</v>
      </c>
      <c r="B165" s="31">
        <f>B161-B163</f>
        <v>906858.38</v>
      </c>
    </row>
    <row r="166" spans="1:2" x14ac:dyDescent="0.2">
      <c r="A166" s="26" t="s">
        <v>6</v>
      </c>
      <c r="B166" s="30"/>
    </row>
    <row r="167" spans="1:2" x14ac:dyDescent="0.2">
      <c r="A167" s="1" t="s">
        <v>178</v>
      </c>
      <c r="B167" s="28">
        <v>587417</v>
      </c>
    </row>
    <row r="168" spans="1:2" x14ac:dyDescent="0.2">
      <c r="A168" s="26" t="s">
        <v>6</v>
      </c>
      <c r="B168" s="30"/>
    </row>
    <row r="169" spans="1:2" x14ac:dyDescent="0.2">
      <c r="A169" s="1" t="s">
        <v>179</v>
      </c>
      <c r="B169" s="31">
        <f>B165-B167</f>
        <v>319441.38</v>
      </c>
    </row>
    <row r="170" spans="1:2" x14ac:dyDescent="0.2">
      <c r="A170" s="26" t="s">
        <v>6</v>
      </c>
      <c r="B170" s="30"/>
    </row>
    <row r="171" spans="1:2" x14ac:dyDescent="0.2">
      <c r="A171" s="1" t="s">
        <v>180</v>
      </c>
      <c r="B171" s="28">
        <v>95174.98</v>
      </c>
    </row>
    <row r="172" spans="1:2" x14ac:dyDescent="0.2">
      <c r="A172" s="26" t="s">
        <v>6</v>
      </c>
      <c r="B172" s="30"/>
    </row>
    <row r="173" spans="1:2" ht="16.5" thickBot="1" x14ac:dyDescent="0.3">
      <c r="A173" s="5" t="s">
        <v>181</v>
      </c>
      <c r="B173" s="36">
        <f>B169-B171</f>
        <v>224266.40000000002</v>
      </c>
    </row>
    <row r="174" spans="1:2" ht="13.5" thickTop="1" x14ac:dyDescent="0.2">
      <c r="A174" s="4" t="s">
        <v>6</v>
      </c>
    </row>
    <row r="175" spans="1:2" x14ac:dyDescent="0.2">
      <c r="A175" s="4" t="s">
        <v>6</v>
      </c>
    </row>
    <row r="176" spans="1:2" x14ac:dyDescent="0.2">
      <c r="A176" s="6" t="s">
        <v>182</v>
      </c>
    </row>
  </sheetData>
  <mergeCells count="1">
    <mergeCell ref="A11:B11"/>
  </mergeCells>
  <pageMargins left="0.75" right="0.75" top="1" bottom="1" header="0.5" footer="0.5"/>
  <pageSetup orientation="portrait" horizontalDpi="300" verticalDpi="300" r:id="rId1"/>
  <ignoredErrors>
    <ignoredError sqref="A3:A5 A2:B2 A6:A177 B8:B12 C1:IO177 A178:IO65536 B14:B17 B19:B26 B28:B35 B37:B39 B41:B160 B162:B164 B166:B168 B170:B172 B174:B177 B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8"/>
  <sheetViews>
    <sheetView workbookViewId="0">
      <selection activeCell="E12" sqref="E12"/>
    </sheetView>
  </sheetViews>
  <sheetFormatPr defaultColWidth="9.140625" defaultRowHeight="12.75" x14ac:dyDescent="0.2"/>
  <cols>
    <col min="1" max="1" width="46.5703125" style="3" customWidth="1"/>
    <col min="2" max="2" width="14.7109375" style="3" customWidth="1"/>
    <col min="3" max="3" width="9.140625" style="3" customWidth="1"/>
    <col min="4" max="16384" width="9.140625" style="3"/>
  </cols>
  <sheetData>
    <row r="1" spans="1:2" ht="15.75" x14ac:dyDescent="0.25">
      <c r="A1" s="5" t="s">
        <v>209</v>
      </c>
    </row>
    <row r="2" spans="1:2" ht="15.75" x14ac:dyDescent="0.25">
      <c r="A2" s="5" t="s">
        <v>183</v>
      </c>
    </row>
    <row r="3" spans="1:2" x14ac:dyDescent="0.2">
      <c r="A3" s="1" t="s">
        <v>1</v>
      </c>
      <c r="B3" s="6" t="s">
        <v>2</v>
      </c>
    </row>
    <row r="4" spans="1:2" x14ac:dyDescent="0.2">
      <c r="A4" s="1" t="s">
        <v>3</v>
      </c>
      <c r="B4" s="6" t="s">
        <v>4</v>
      </c>
    </row>
    <row r="5" spans="1:2" x14ac:dyDescent="0.2">
      <c r="A5" s="1" t="s">
        <v>5</v>
      </c>
      <c r="B5" s="6" t="s">
        <v>209</v>
      </c>
    </row>
    <row r="6" spans="1:2" x14ac:dyDescent="0.2">
      <c r="A6" s="4" t="s">
        <v>6</v>
      </c>
    </row>
    <row r="7" spans="1:2" x14ac:dyDescent="0.2">
      <c r="A7" s="1" t="s">
        <v>6</v>
      </c>
      <c r="B7" s="18" t="s">
        <v>184</v>
      </c>
    </row>
    <row r="8" spans="1:2" x14ac:dyDescent="0.2">
      <c r="A8" s="1" t="s">
        <v>6</v>
      </c>
      <c r="B8" s="19" t="s">
        <v>4</v>
      </c>
    </row>
    <row r="9" spans="1:2" x14ac:dyDescent="0.2">
      <c r="A9" s="20" t="s">
        <v>6</v>
      </c>
      <c r="B9" s="21" t="s">
        <v>6</v>
      </c>
    </row>
    <row r="10" spans="1:2" x14ac:dyDescent="0.2">
      <c r="A10" s="6" t="s">
        <v>185</v>
      </c>
      <c r="B10" s="6" t="s">
        <v>10</v>
      </c>
    </row>
    <row r="11" spans="1:2" x14ac:dyDescent="0.2">
      <c r="A11" s="1" t="s">
        <v>186</v>
      </c>
      <c r="B11" s="28">
        <f>'Profit &amp; Loss summarized - by L'!B173</f>
        <v>224266.40000000002</v>
      </c>
    </row>
    <row r="12" spans="1:2" x14ac:dyDescent="0.2">
      <c r="A12" s="26" t="s">
        <v>6</v>
      </c>
      <c r="B12" s="30"/>
    </row>
    <row r="13" spans="1:2" x14ac:dyDescent="0.2">
      <c r="A13" s="1" t="s">
        <v>187</v>
      </c>
      <c r="B13" s="35" t="s">
        <v>12</v>
      </c>
    </row>
    <row r="14" spans="1:2" x14ac:dyDescent="0.2">
      <c r="A14" s="1" t="s">
        <v>188</v>
      </c>
      <c r="B14" s="35" t="s">
        <v>27</v>
      </c>
    </row>
    <row r="15" spans="1:2" x14ac:dyDescent="0.2">
      <c r="A15" s="1" t="s">
        <v>189</v>
      </c>
      <c r="B15" s="28">
        <v>-1092026.55</v>
      </c>
    </row>
    <row r="16" spans="1:2" x14ac:dyDescent="0.2">
      <c r="A16" s="1" t="s">
        <v>190</v>
      </c>
      <c r="B16" s="28">
        <f>-88632.11-1</f>
        <v>-88633.11</v>
      </c>
    </row>
    <row r="17" spans="1:2" x14ac:dyDescent="0.2">
      <c r="A17" s="1" t="s">
        <v>191</v>
      </c>
      <c r="B17" s="28">
        <v>498274.43</v>
      </c>
    </row>
    <row r="18" spans="1:2" x14ac:dyDescent="0.2">
      <c r="A18" s="1" t="s">
        <v>192</v>
      </c>
      <c r="B18" s="28">
        <v>-15787.25</v>
      </c>
    </row>
    <row r="19" spans="1:2" x14ac:dyDescent="0.2">
      <c r="A19" s="1" t="s">
        <v>193</v>
      </c>
      <c r="B19" s="35" t="s">
        <v>27</v>
      </c>
    </row>
    <row r="20" spans="1:2" x14ac:dyDescent="0.2">
      <c r="A20" s="1" t="s">
        <v>194</v>
      </c>
      <c r="B20" s="28">
        <v>44742.46</v>
      </c>
    </row>
    <row r="21" spans="1:2" x14ac:dyDescent="0.2">
      <c r="A21" s="1" t="s">
        <v>195</v>
      </c>
      <c r="B21" s="29">
        <f>SUM(B11:B20)</f>
        <v>-429163.62</v>
      </c>
    </row>
    <row r="22" spans="1:2" x14ac:dyDescent="0.2">
      <c r="A22" s="26" t="s">
        <v>6</v>
      </c>
      <c r="B22" s="30"/>
    </row>
    <row r="23" spans="1:2" x14ac:dyDescent="0.2">
      <c r="A23" s="6" t="s">
        <v>196</v>
      </c>
      <c r="B23" s="37" t="s">
        <v>10</v>
      </c>
    </row>
    <row r="24" spans="1:2" x14ac:dyDescent="0.2">
      <c r="A24" s="1" t="s">
        <v>197</v>
      </c>
      <c r="B24" s="28">
        <f>-50348.26-1</f>
        <v>-50349.26</v>
      </c>
    </row>
    <row r="25" spans="1:2" x14ac:dyDescent="0.2">
      <c r="A25" s="1" t="s">
        <v>198</v>
      </c>
      <c r="B25" s="28">
        <v>-53111</v>
      </c>
    </row>
    <row r="26" spans="1:2" x14ac:dyDescent="0.2">
      <c r="A26" s="1" t="s">
        <v>199</v>
      </c>
      <c r="B26" s="29">
        <f>SUM(B24:B25)</f>
        <v>-103460.26000000001</v>
      </c>
    </row>
    <row r="27" spans="1:2" x14ac:dyDescent="0.2">
      <c r="A27" s="26" t="s">
        <v>6</v>
      </c>
      <c r="B27" s="30"/>
    </row>
    <row r="28" spans="1:2" x14ac:dyDescent="0.2">
      <c r="A28" s="6" t="s">
        <v>200</v>
      </c>
      <c r="B28" s="37" t="s">
        <v>10</v>
      </c>
    </row>
    <row r="29" spans="1:2" x14ac:dyDescent="0.2">
      <c r="A29" s="1" t="s">
        <v>201</v>
      </c>
      <c r="B29" s="28">
        <v>572569.05000000005</v>
      </c>
    </row>
    <row r="30" spans="1:2" x14ac:dyDescent="0.2">
      <c r="A30" s="1" t="s">
        <v>202</v>
      </c>
      <c r="B30" s="28">
        <v>-325000</v>
      </c>
    </row>
    <row r="31" spans="1:2" x14ac:dyDescent="0.2">
      <c r="A31" s="1" t="s">
        <v>203</v>
      </c>
      <c r="B31" s="29">
        <v>247569.05</v>
      </c>
    </row>
    <row r="32" spans="1:2" x14ac:dyDescent="0.2">
      <c r="A32" s="26" t="s">
        <v>6</v>
      </c>
      <c r="B32" s="30"/>
    </row>
    <row r="33" spans="1:2" x14ac:dyDescent="0.2">
      <c r="A33" s="6" t="s">
        <v>204</v>
      </c>
      <c r="B33" s="38">
        <f>B21+B26+B31</f>
        <v>-285054.83</v>
      </c>
    </row>
    <row r="34" spans="1:2" x14ac:dyDescent="0.2">
      <c r="A34" s="26" t="s">
        <v>6</v>
      </c>
      <c r="B34" s="30"/>
    </row>
    <row r="35" spans="1:2" x14ac:dyDescent="0.2">
      <c r="A35" s="6" t="s">
        <v>205</v>
      </c>
      <c r="B35" s="39">
        <v>146020.78</v>
      </c>
    </row>
    <row r="36" spans="1:2" x14ac:dyDescent="0.2">
      <c r="A36" s="6" t="s">
        <v>206</v>
      </c>
      <c r="B36" s="40">
        <f>B33+B35</f>
        <v>-139034.05000000002</v>
      </c>
    </row>
    <row r="37" spans="1:2" x14ac:dyDescent="0.2">
      <c r="A37" s="4" t="s">
        <v>6</v>
      </c>
      <c r="B37" s="41"/>
    </row>
    <row r="38" spans="1:2" x14ac:dyDescent="0.2">
      <c r="A38" s="4" t="s">
        <v>6</v>
      </c>
    </row>
  </sheetData>
  <pageMargins left="0.75" right="0.75" top="1" bottom="1" header="0.5" footer="0.5"/>
  <pageSetup orientation="portrait" horizontalDpi="300" verticalDpi="300"/>
  <ignoredErrors>
    <ignoredError sqref="A3:A5 C3:IU5 A2:IU2 A6:A39 B6:IU10 A40:IU65536 B12:IU15 C11:IU11 B22:IU23 C21:IU21 B34:IU35 C33:IU33 B37:IU39 C36:IU36 B17:IU20 C16:IU16 B25:IU25 C24:IU24 B27:IU32 C26:IU26 B1:IU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21FAA78-36EC-42E8-BB8C-F4E721088B36}"/>
</file>

<file path=customXml/itemProps2.xml><?xml version="1.0" encoding="utf-8"?>
<ds:datastoreItem xmlns:ds="http://schemas.openxmlformats.org/officeDocument/2006/customXml" ds:itemID="{C9EE3734-A3E4-418F-B421-AC64786FE421}"/>
</file>

<file path=customXml/itemProps3.xml><?xml version="1.0" encoding="utf-8"?>
<ds:datastoreItem xmlns:ds="http://schemas.openxmlformats.org/officeDocument/2006/customXml" ds:itemID="{C6428AFB-F868-4BCC-BEEA-04987CA8F313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Balance Sheet</vt:lpstr>
      <vt:lpstr>Profit &amp; Loss summarized - by L</vt:lpstr>
      <vt:lpstr>Cash Flow Statement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champ pc 20</dc:creator>
  <cp:keywords/>
  <dc:description/>
  <cp:lastModifiedBy>Chelsea Murray</cp:lastModifiedBy>
  <dcterms:created xsi:type="dcterms:W3CDTF">2023-02-22T19:07:14Z</dcterms:created>
  <dcterms:modified xsi:type="dcterms:W3CDTF">2023-10-23T17:21:58Z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Schedule 12</vt:lpwstr>
  </property>
  <property fmtid="{D5CDD505-2E9C-101B-9397-08002B2CF9AE}" pid="4" name="tabIndex">
    <vt:lpwstr>1880</vt:lpwstr>
  </property>
  <property fmtid="{D5CDD505-2E9C-101B-9397-08002B2CF9AE}" pid="5" name="workpaperIndex">
    <vt:lpwstr>1881</vt:lpwstr>
  </property>
  <property fmtid="{D5CDD505-2E9C-101B-9397-08002B2CF9AE}" pid="6" name="ContentTypeId">
    <vt:lpwstr>0x010100BA7879BB3EB3E841817F962675E65027</vt:lpwstr>
  </property>
</Properties>
</file>