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pData\HC\Process_Data_30Days\3-MGT-CR Management Co Attachments\2022\Village\"/>
    </mc:Choice>
  </mc:AlternateContent>
  <xr:revisionPtr revIDLastSave="0" documentId="8_{F77C5D2C-903F-4DCC-9779-8A720AA70194}" xr6:coauthVersionLast="47" xr6:coauthVersionMax="47" xr10:uidLastSave="{00000000-0000-0000-0000-000000000000}"/>
  <bookViews>
    <workbookView xWindow="28692" yWindow="-108" windowWidth="29016" windowHeight="15816" tabRatio="815" activeTab="7" xr2:uid="{00000000-000D-0000-FFFF-FFFF00000000}"/>
  </bookViews>
  <sheets>
    <sheet name="Fringe" sheetId="23" r:id="rId1"/>
    <sheet name="Summary of Expenses" sheetId="8" r:id="rId2"/>
    <sheet name="Direct Administrator Alloc" sheetId="19" r:id="rId3"/>
    <sheet name="Direct DON Alloc" sheetId="20" r:id="rId4"/>
    <sheet name="Disallowed Salaries" sheetId="15" r:id="rId5"/>
    <sheet name="Bed Days Available" sheetId="22" r:id="rId6"/>
    <sheet name="SCHEDULE 24" sheetId="18" state="hidden" r:id="rId7"/>
    <sheet name="Org Chart" sheetId="24" r:id="rId8"/>
    <sheet name="NON-MASS Facilities" sheetId="5" r:id="rId9"/>
  </sheets>
  <externalReferences>
    <externalReference r:id="rId10"/>
    <externalReference r:id="rId11"/>
    <externalReference r:id="rId12"/>
  </externalReferences>
  <definedNames>
    <definedName name="_3650.1">[1]DataSheet!$F$117</definedName>
    <definedName name="_3650.2">[1]DataSheet!$F$118</definedName>
    <definedName name="_3650.3">[1]DataSheet!$F$119</definedName>
    <definedName name="_3650.9">[1]DataSheet!#REF!</definedName>
    <definedName name="_9316.1">[1]DataSheet!$F$122</definedName>
    <definedName name="_9317.3">[1]DataSheet!$F$123</definedName>
    <definedName name="_9321.0">[1]DataSheet!$F$124</definedName>
    <definedName name="_9323.6">[1]DataSheet!$F$129</definedName>
    <definedName name="_9332.6">[1]DataSheet!$F$136</definedName>
    <definedName name="_9336.5">[1]DataSheet!$F$137</definedName>
    <definedName name="_9342.6">[1]DataSheet!$F$142</definedName>
    <definedName name="_9351.7">[1]DataSheet!$F$146</definedName>
    <definedName name="_9361.3">[1]DataSheet!$F$149</definedName>
    <definedName name="_9366.3">[1]DataSheet!$F$151</definedName>
    <definedName name="_9367.7">[1]DataSheet!$F$152</definedName>
    <definedName name="_9371.3">[1]DataSheet!$F$155</definedName>
    <definedName name="_9373.1">[1]DataSheet!$F$158</definedName>
    <definedName name="_9381.5">[1]DataSheet!$F$168</definedName>
    <definedName name="_9381.7">[1]DataSheet!$F$169</definedName>
    <definedName name="_xlnm._FilterDatabase" localSheetId="4" hidden="1">'Disallowed Salaries'!$A$8:$H$17</definedName>
    <definedName name="_xlnm._FilterDatabase" localSheetId="8" hidden="1">'SCHEDULE 24'!$A$8:$E$8</definedName>
    <definedName name="_xlnm._FilterDatabase" localSheetId="1" hidden="1">'Summary of Expenses'!$A$6:$L$52</definedName>
    <definedName name="BUD" localSheetId="7" hidden="1">{#N/A,#N/A,FALSE,"Letter";#N/A,#N/A,FALSE,"Budget"}</definedName>
    <definedName name="BUD" hidden="1">{#N/A,#N/A,FALSE,"Letter";#N/A,#N/A,FALSE,"Budget"}</definedName>
    <definedName name="FRINGE" localSheetId="7" hidden="1">{#N/A,#N/A,FALSE,"FRINGE BENEFIT ALLOCATION";#N/A,#N/A,FALSE,"RSC BENEFITS LINE ALLOCATION";#N/A,#N/A,FALSE,"RSC--1 SCH. 29 BENEFIT ALLOC.";#N/A,#N/A,FALSE,"RSC-1 SCHEDULE 29"}</definedName>
    <definedName name="FRINGE" hidden="1">{#N/A,#N/A,FALSE,"FRINGE BENEFIT ALLOCATION";#N/A,#N/A,FALSE,"RSC BENEFITS LINE ALLOCATION";#N/A,#N/A,FALSE,"RSC--1 SCH. 29 BENEFIT ALLOC.";#N/A,#N/A,FALSE,"RSC-1 SCHEDULE 29"}</definedName>
    <definedName name="_xlnm.Print_Area" localSheetId="7">'Org Chart'!$A$1:$Q$39</definedName>
    <definedName name="_xlnm.Print_Area" localSheetId="1">'Summary of Expenses'!$A$1:$L$49</definedName>
    <definedName name="wrn.Accounts._.Receivable." localSheetId="7" hidden="1">{#N/A,#N/A,FALSE,"Accounts receivable";#N/A,#N/A,FALSE,"Allowance calculation";#N/A,#N/A,FALSE,"Subsequent receipts testing"}</definedName>
    <definedName name="wrn.Accounts._.Receivable." hidden="1">{#N/A,#N/A,FALSE,"Accounts receivable";#N/A,#N/A,FALSE,"Allowance calculation";#N/A,#N/A,FALSE,"Subsequent receipts testing"}</definedName>
    <definedName name="wrn.All._.Workpapers." localSheetId="7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localSheetId="7" hidden="1">{#N/A,#N/A,FALSE,"Letter";#N/A,#N/A,FALSE,"Budget"}</definedName>
    <definedName name="wrn.Budget." hidden="1">{#N/A,#N/A,FALSE,"Letter";#N/A,#N/A,FALSE,"Budget"}</definedName>
    <definedName name="wrn.Fringes." localSheetId="7" hidden="1">{#N/A,#N/A,FALSE,"FRINGE BENEFIT ALLOCATION";#N/A,#N/A,FALSE,"RSC BENEFITS LINE ALLOCATION";#N/A,#N/A,FALSE,"RSC--1 SCH. 29 BENEFIT ALLOC.";#N/A,#N/A,FALSE,"RSC-1 SCHEDULE 29"}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localSheetId="7" hidden="1">{#N/A,#N/A,FALSE,"Census Days";#N/A,#N/A,FALSE,"Admissions";#N/A,#N/A,FALSE,"Discharges";#N/A,#N/A,FALSE,"Medicaid Income Proof";#N/A,#N/A,FALSE,"Ancillaries"}</definedName>
    <definedName name="wrn.Income." hidden="1">{#N/A,#N/A,FALSE,"Census Days";#N/A,#N/A,FALSE,"Admissions";#N/A,#N/A,FALSE,"Discharges";#N/A,#N/A,FALSE,"Medicaid Income Proof";#N/A,#N/A,FALSE,"Ancillaries"}</definedName>
    <definedName name="wrn.INPUTS." localSheetId="7" hidden="1">{#N/A,#N/A,FALSE,"i";#N/A,#N/A,FALSE,"1";#N/A,#N/A,FALSE,"2";#N/A,#N/A,FALSE,"3";#N/A,#N/A,FALSE,"4";#N/A,#N/A,FALSE,"5"}</definedName>
    <definedName name="wrn.INPUTS." hidden="1">{#N/A,#N/A,FALSE,"i";#N/A,#N/A,FALSE,"1";#N/A,#N/A,FALSE,"2";#N/A,#N/A,FALSE,"3";#N/A,#N/A,FALSE,"4";#N/A,#N/A,FALSE,"5"}</definedName>
    <definedName name="wrn.medinfo." localSheetId="7" hidden="1">{#N/A,#N/A,FALSE,"DISCHG"}</definedName>
    <definedName name="wrn.medinfo." hidden="1">{#N/A,#N/A,FALSE,"DISCHG"}</definedName>
    <definedName name="wrn.Payroll." localSheetId="7" hidden="1">{#N/A,#N/A,FALSE,"Accrued Salaries";#N/A,#N/A,FALSE,"Payroll Taxes";#N/A,#N/A,FALSE,"Payroll";#N/A,#N/A,FALSE,"Administrator Salaries";#N/A,#N/A,FALSE,"Clerical Salaries"}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localSheetId="7" hidden="1">{#N/A,#N/A,FALSE,"Prepaid Insurancce";#N/A,#N/A,FALSE,"Workers Comp. "}</definedName>
    <definedName name="wrn.Prepaid._.Insurance." hidden="1">{#N/A,#N/A,FALSE,"Prepaid Insurancce";#N/A,#N/A,FALSE,"Workers Comp. "}</definedName>
    <definedName name="wrn.Rate._.96." localSheetId="7" hidden="1">{#N/A,#N/A,FALSE,"Rate Calc 1996";#N/A,#N/A,FALSE,"FINANCING CONTRIBUTION";#N/A,#N/A,FALSE,"CAPITAL ALLOWANCE"}</definedName>
    <definedName name="wrn.Rate._.96." hidden="1">{#N/A,#N/A,FALSE,"Rate Calc 1996";#N/A,#N/A,FALSE,"FINANCING CONTRIBUTION";#N/A,#N/A,FALSE,"CAPITAL ALLOWANCE"}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15" l="1"/>
  <c r="A3" i="18"/>
  <c r="A4" i="24"/>
  <c r="G48" i="8" l="1"/>
  <c r="L48" i="8" s="1"/>
  <c r="J10" i="20"/>
  <c r="I20" i="8" s="1"/>
  <c r="K10" i="19"/>
  <c r="I9" i="8" s="1"/>
  <c r="E10" i="23"/>
  <c r="E14" i="8" l="1"/>
  <c r="E13" i="8"/>
  <c r="D19" i="8"/>
  <c r="C18" i="8"/>
  <c r="G19" i="8" l="1"/>
  <c r="L19" i="8" s="1"/>
  <c r="D18" i="8"/>
  <c r="G18" i="8" l="1"/>
  <c r="L18" i="8" s="1"/>
  <c r="D49" i="8"/>
  <c r="C24" i="15"/>
  <c r="E20" i="8" s="1"/>
  <c r="E9" i="8" l="1"/>
  <c r="C27" i="15"/>
  <c r="J49" i="8" l="1"/>
  <c r="F49" i="8"/>
  <c r="C20" i="8"/>
  <c r="C40" i="8"/>
  <c r="C33" i="8"/>
  <c r="C41" i="8"/>
  <c r="C42" i="8"/>
  <c r="C47" i="8"/>
  <c r="C7" i="8"/>
  <c r="C43" i="8"/>
  <c r="C25" i="8"/>
  <c r="C39" i="8"/>
  <c r="C30" i="8"/>
  <c r="C13" i="8"/>
  <c r="C24" i="8"/>
  <c r="C37" i="8"/>
  <c r="C9" i="8"/>
  <c r="C16" i="8"/>
  <c r="C22" i="8"/>
  <c r="C17" i="8"/>
  <c r="C32" i="8"/>
  <c r="C34" i="8"/>
  <c r="C45" i="8"/>
  <c r="C46" i="8"/>
  <c r="C27" i="8"/>
  <c r="C36" i="8"/>
  <c r="C29" i="8"/>
  <c r="C35" i="8"/>
  <c r="C31" i="8"/>
  <c r="C14" i="8"/>
  <c r="C38" i="8"/>
  <c r="C23" i="8"/>
  <c r="C44" i="8"/>
  <c r="C11" i="8"/>
  <c r="G23" i="8" l="1"/>
  <c r="G41" i="8"/>
  <c r="L41" i="8" s="1"/>
  <c r="G30" i="8"/>
  <c r="L30" i="8" s="1"/>
  <c r="G46" i="8"/>
  <c r="L46" i="8" s="1"/>
  <c r="G11" i="8"/>
  <c r="L11" i="8" s="1"/>
  <c r="G25" i="8"/>
  <c r="L25" i="8" s="1"/>
  <c r="G43" i="8"/>
  <c r="L43" i="8" s="1"/>
  <c r="G32" i="8"/>
  <c r="L32" i="8" s="1"/>
  <c r="G29" i="8"/>
  <c r="L29" i="8" s="1"/>
  <c r="G45" i="8"/>
  <c r="L45" i="8" s="1"/>
  <c r="G34" i="8"/>
  <c r="L34" i="8" s="1"/>
  <c r="G17" i="8"/>
  <c r="L17" i="8" s="1"/>
  <c r="G9" i="8"/>
  <c r="L9" i="8" s="1"/>
  <c r="G31" i="8"/>
  <c r="G47" i="8"/>
  <c r="L47" i="8" s="1"/>
  <c r="G40" i="8"/>
  <c r="L40" i="8" s="1"/>
  <c r="G44" i="8"/>
  <c r="L44" i="8" s="1"/>
  <c r="G33" i="8"/>
  <c r="L33" i="8" s="1"/>
  <c r="G14" i="8"/>
  <c r="L14" i="8" s="1"/>
  <c r="G38" i="8"/>
  <c r="L38" i="8" s="1"/>
  <c r="G27" i="8"/>
  <c r="L27" i="8" s="1"/>
  <c r="G16" i="8"/>
  <c r="L16" i="8" s="1"/>
  <c r="G35" i="8"/>
  <c r="L35" i="8" s="1"/>
  <c r="G7" i="8"/>
  <c r="L7" i="8" s="1"/>
  <c r="G13" i="8"/>
  <c r="L13" i="8" s="1"/>
  <c r="G37" i="8"/>
  <c r="L37" i="8" s="1"/>
  <c r="G24" i="8"/>
  <c r="L24" i="8" s="1"/>
  <c r="G42" i="8"/>
  <c r="L42" i="8" s="1"/>
  <c r="G36" i="8"/>
  <c r="L36" i="8" s="1"/>
  <c r="G20" i="8"/>
  <c r="L20" i="8" s="1"/>
  <c r="G39" i="8"/>
  <c r="L39" i="8" s="1"/>
  <c r="G22" i="8"/>
  <c r="L22" i="8" s="1"/>
  <c r="K16" i="23"/>
  <c r="K17" i="23" s="1"/>
  <c r="L31" i="8" l="1"/>
  <c r="L50" i="8" s="1"/>
  <c r="L23" i="8"/>
  <c r="C10" i="23"/>
  <c r="C22" i="23"/>
  <c r="C23" i="23"/>
  <c r="A2" i="23"/>
  <c r="A1" i="23"/>
  <c r="G8" i="23"/>
  <c r="A3" i="8"/>
  <c r="J12" i="23"/>
  <c r="I15" i="23"/>
  <c r="E7" i="23"/>
  <c r="F9" i="23"/>
  <c r="D6" i="23"/>
  <c r="J11" i="23"/>
  <c r="J14" i="23"/>
  <c r="J13" i="23"/>
  <c r="C20" i="23"/>
  <c r="C21" i="23"/>
  <c r="I16" i="23" l="1"/>
  <c r="I17" i="23" s="1"/>
  <c r="D16" i="23"/>
  <c r="D17" i="23" s="1"/>
  <c r="F16" i="23"/>
  <c r="F17" i="23" s="1"/>
  <c r="J16" i="23"/>
  <c r="J17" i="23" s="1"/>
  <c r="K22" i="23" s="1"/>
  <c r="E16" i="23"/>
  <c r="E17" i="23" s="1"/>
  <c r="G16" i="23"/>
  <c r="G17" i="23" s="1"/>
  <c r="C7" i="23"/>
  <c r="K23" i="23" l="1"/>
  <c r="K20" i="23"/>
  <c r="J23" i="23"/>
  <c r="K21" i="23"/>
  <c r="E6" i="22"/>
  <c r="E7" i="22" s="1"/>
  <c r="E8" i="22" s="1"/>
  <c r="E9" i="22" s="1"/>
  <c r="E10" i="22" s="1"/>
  <c r="E11" i="22" s="1"/>
  <c r="E12" i="22" s="1"/>
  <c r="E13" i="22" s="1"/>
  <c r="E14" i="22" s="1"/>
  <c r="E15" i="22" s="1"/>
  <c r="E16" i="22" s="1"/>
  <c r="D6" i="22"/>
  <c r="D7" i="22" s="1"/>
  <c r="D8" i="22" s="1"/>
  <c r="D9" i="22" s="1"/>
  <c r="D10" i="22" s="1"/>
  <c r="D11" i="22" s="1"/>
  <c r="D12" i="22" s="1"/>
  <c r="D13" i="22" s="1"/>
  <c r="D14" i="22" s="1"/>
  <c r="D15" i="22" s="1"/>
  <c r="D16" i="22" s="1"/>
  <c r="K24" i="23" l="1"/>
  <c r="C28" i="8" s="1"/>
  <c r="G28" i="8" s="1"/>
  <c r="L28" i="8" s="1"/>
  <c r="C6" i="23"/>
  <c r="C11" i="23" l="1"/>
  <c r="C13" i="23"/>
  <c r="C12" i="23"/>
  <c r="C15" i="23"/>
  <c r="C9" i="23"/>
  <c r="C8" i="23"/>
  <c r="C14" i="23"/>
  <c r="H19" i="22"/>
  <c r="H18" i="22"/>
  <c r="H17" i="22"/>
  <c r="F16" i="22"/>
  <c r="H16" i="22" s="1"/>
  <c r="F15" i="22"/>
  <c r="H15" i="22" s="1"/>
  <c r="F14" i="22"/>
  <c r="H14" i="22" s="1"/>
  <c r="F13" i="22"/>
  <c r="H13" i="22" s="1"/>
  <c r="F12" i="22"/>
  <c r="H12" i="22" s="1"/>
  <c r="F11" i="22"/>
  <c r="H11" i="22" s="1"/>
  <c r="F10" i="22"/>
  <c r="H10" i="22" s="1"/>
  <c r="F9" i="22"/>
  <c r="H9" i="22" s="1"/>
  <c r="F7" i="22"/>
  <c r="H7" i="22" s="1"/>
  <c r="F6" i="22"/>
  <c r="H6" i="22" s="1"/>
  <c r="F5" i="22"/>
  <c r="H5" i="22" s="1"/>
  <c r="F8" i="22"/>
  <c r="H8" i="22" s="1"/>
  <c r="C16" i="23" l="1"/>
  <c r="H20" i="22"/>
  <c r="I10" i="22" s="1"/>
  <c r="M10" i="22" s="1"/>
  <c r="D22" i="23" l="1"/>
  <c r="D20" i="23"/>
  <c r="D23" i="23"/>
  <c r="D21" i="23"/>
  <c r="D15" i="19"/>
  <c r="D16" i="19"/>
  <c r="D14" i="19"/>
  <c r="C30" i="23"/>
  <c r="I23" i="23"/>
  <c r="E23" i="23"/>
  <c r="H21" i="23"/>
  <c r="H23" i="23"/>
  <c r="H22" i="23"/>
  <c r="G22" i="23"/>
  <c r="G20" i="23"/>
  <c r="G23" i="23"/>
  <c r="G21" i="23"/>
  <c r="I5" i="22"/>
  <c r="I14" i="22"/>
  <c r="M14" i="22" s="1"/>
  <c r="I18" i="22"/>
  <c r="I8" i="22"/>
  <c r="M8" i="22" s="1"/>
  <c r="I7" i="22"/>
  <c r="M7" i="22" s="1"/>
  <c r="I6" i="22"/>
  <c r="I15" i="22"/>
  <c r="M15" i="22" s="1"/>
  <c r="I16" i="22"/>
  <c r="M16" i="22" s="1"/>
  <c r="I17" i="22"/>
  <c r="I13" i="22"/>
  <c r="M13" i="22" s="1"/>
  <c r="I9" i="22"/>
  <c r="M9" i="22" s="1"/>
  <c r="I12" i="22"/>
  <c r="M12" i="22" s="1"/>
  <c r="I11" i="22"/>
  <c r="M11" i="22" s="1"/>
  <c r="I19" i="22"/>
  <c r="M6" i="22" l="1"/>
  <c r="M5" i="22"/>
  <c r="J16" i="19"/>
  <c r="G16" i="19"/>
  <c r="E16" i="19"/>
  <c r="I16" i="19"/>
  <c r="H16" i="19"/>
  <c r="F16" i="19"/>
  <c r="G15" i="19"/>
  <c r="H15" i="19"/>
  <c r="I15" i="19"/>
  <c r="F15" i="19"/>
  <c r="E15" i="19"/>
  <c r="J15" i="19"/>
  <c r="E14" i="19"/>
  <c r="H14" i="19"/>
  <c r="J14" i="19"/>
  <c r="G14" i="19"/>
  <c r="I14" i="19"/>
  <c r="F14" i="19"/>
  <c r="D13" i="19"/>
  <c r="F23" i="23"/>
  <c r="F22" i="23"/>
  <c r="F21" i="23"/>
  <c r="F20" i="23"/>
  <c r="I21" i="23"/>
  <c r="G24" i="23"/>
  <c r="C12" i="8" s="1"/>
  <c r="G12" i="8" s="1"/>
  <c r="L12" i="8" s="1"/>
  <c r="J22" i="23"/>
  <c r="J21" i="23"/>
  <c r="E21" i="23"/>
  <c r="E22" i="23"/>
  <c r="I22" i="23"/>
  <c r="I20" i="22"/>
  <c r="M20" i="22" l="1"/>
  <c r="K15" i="19"/>
  <c r="K16" i="19"/>
  <c r="D6" i="15"/>
  <c r="C13" i="20"/>
  <c r="K14" i="19"/>
  <c r="J13" i="19"/>
  <c r="F13" i="19"/>
  <c r="H13" i="19"/>
  <c r="E13" i="19"/>
  <c r="I13" i="19"/>
  <c r="G13" i="19"/>
  <c r="A3" i="15"/>
  <c r="A2" i="20"/>
  <c r="A2" i="19"/>
  <c r="C18" i="15" l="1"/>
  <c r="A1" i="15"/>
  <c r="A1" i="8"/>
  <c r="A1" i="20" l="1"/>
  <c r="A1" i="19"/>
  <c r="K49" i="8"/>
  <c r="H20" i="23" l="1"/>
  <c r="H24" i="23" s="1"/>
  <c r="I20" i="23"/>
  <c r="I24" i="23" s="1"/>
  <c r="C24" i="23"/>
  <c r="J20" i="23"/>
  <c r="J24" i="23" s="1"/>
  <c r="C26" i="8" s="1"/>
  <c r="G26" i="8" s="1"/>
  <c r="E20" i="23"/>
  <c r="E24" i="23" s="1"/>
  <c r="C15" i="8" s="1"/>
  <c r="L26" i="8" l="1"/>
  <c r="L51" i="8" s="1"/>
  <c r="G51" i="8"/>
  <c r="C21" i="8"/>
  <c r="F24" i="23"/>
  <c r="D16" i="15" l="1"/>
  <c r="D12" i="15"/>
  <c r="D17" i="15"/>
  <c r="D15" i="15"/>
  <c r="D11" i="15"/>
  <c r="D14" i="15"/>
  <c r="D9" i="15"/>
  <c r="D26" i="15" s="1"/>
  <c r="E15" i="8" s="1"/>
  <c r="G15" i="8" s="1"/>
  <c r="L15" i="8" s="1"/>
  <c r="D13" i="15"/>
  <c r="D10" i="15"/>
  <c r="D24" i="15" s="1"/>
  <c r="F13" i="20"/>
  <c r="E13" i="20"/>
  <c r="I13" i="20"/>
  <c r="D13" i="20"/>
  <c r="G13" i="20"/>
  <c r="H13" i="20"/>
  <c r="C10" i="8"/>
  <c r="E20" i="19"/>
  <c r="E21" i="8" l="1"/>
  <c r="G21" i="8" s="1"/>
  <c r="K20" i="19"/>
  <c r="K5" i="22"/>
  <c r="K20" i="22" s="1"/>
  <c r="J13" i="20"/>
  <c r="I21" i="8" s="1"/>
  <c r="D16" i="20"/>
  <c r="J16" i="20" s="1"/>
  <c r="K13" i="19"/>
  <c r="D18" i="15"/>
  <c r="L21" i="8" l="1"/>
  <c r="H49" i="8"/>
  <c r="L16" i="19"/>
  <c r="I10" i="8" s="1"/>
  <c r="I49" i="8" s="1"/>
  <c r="E10" i="8"/>
  <c r="G10" i="8" s="1"/>
  <c r="D27" i="15"/>
  <c r="L10" i="8" l="1"/>
  <c r="L49" i="8" s="1"/>
  <c r="G49" i="8"/>
  <c r="F8" i="24" s="1"/>
  <c r="E49" i="8"/>
  <c r="E53" i="8" s="1"/>
  <c r="L52" i="8" l="1"/>
  <c r="L16" i="22" s="1"/>
  <c r="O16" i="22" s="1"/>
  <c r="I54" i="8"/>
  <c r="L14" i="22" l="1"/>
  <c r="O14" i="22" s="1"/>
  <c r="L5" i="22"/>
  <c r="L15" i="22"/>
  <c r="O15" i="22" s="1"/>
  <c r="L13" i="22"/>
  <c r="O13" i="22" s="1"/>
  <c r="L8" i="22"/>
  <c r="O8" i="22" s="1"/>
  <c r="L6" i="22"/>
  <c r="L7" i="22"/>
  <c r="O7" i="22" s="1"/>
  <c r="L12" i="22"/>
  <c r="O12" i="22" s="1"/>
  <c r="L9" i="22"/>
  <c r="O9" i="22" s="1"/>
  <c r="L10" i="22"/>
  <c r="O10" i="22" s="1"/>
  <c r="L11" i="22"/>
  <c r="O11" i="22" s="1"/>
  <c r="O6" i="22" l="1"/>
  <c r="O5" i="22"/>
  <c r="F27" i="24" s="1"/>
  <c r="K27" i="24" s="1"/>
  <c r="L20" i="22"/>
  <c r="L20" i="23"/>
  <c r="D24" i="23"/>
  <c r="C8" i="8" s="1"/>
  <c r="C49" i="8" s="1"/>
  <c r="O20" i="22" l="1"/>
  <c r="G8" i="8"/>
  <c r="L8" i="8" s="1"/>
  <c r="C52" i="8" l="1"/>
  <c r="G50" i="8" l="1"/>
  <c r="G52" i="8" s="1"/>
</calcChain>
</file>

<file path=xl/sharedStrings.xml><?xml version="1.0" encoding="utf-8"?>
<sst xmlns="http://schemas.openxmlformats.org/spreadsheetml/2006/main" count="222" uniqueCount="176">
  <si>
    <t xml:space="preserve"> </t>
  </si>
  <si>
    <t>ALLOWABLE COSTS</t>
  </si>
  <si>
    <t>Summary of HCF Allowable Expenses</t>
  </si>
  <si>
    <t>TOTAL</t>
  </si>
  <si>
    <t>AUTO DISALLOW</t>
  </si>
  <si>
    <t>FIXED COST SELF DISALLOW</t>
  </si>
  <si>
    <t>TOTAL ALLOWABLE COSTS</t>
  </si>
  <si>
    <t>Name</t>
  </si>
  <si>
    <t>Salary</t>
  </si>
  <si>
    <t>Total</t>
  </si>
  <si>
    <t>Job Title</t>
  </si>
  <si>
    <t>Disallowed Salaries and Related Expense</t>
  </si>
  <si>
    <t>Comment</t>
  </si>
  <si>
    <t>Input from Data Entry  Account #9300.0</t>
  </si>
  <si>
    <t>9314.1</t>
  </si>
  <si>
    <t>9323.3</t>
  </si>
  <si>
    <t>9380.0</t>
  </si>
  <si>
    <t>9380.5</t>
  </si>
  <si>
    <t>9323.5</t>
  </si>
  <si>
    <t>9323.6</t>
  </si>
  <si>
    <t>9381.0</t>
  </si>
  <si>
    <t>9386.8</t>
  </si>
  <si>
    <t>9387.8</t>
  </si>
  <si>
    <t>9388.8</t>
  </si>
  <si>
    <t>9390.8</t>
  </si>
  <si>
    <t>9312.1</t>
  </si>
  <si>
    <t>3650.4</t>
  </si>
  <si>
    <t>SNF- DON</t>
  </si>
  <si>
    <t>Less: DON Direct Allocation</t>
  </si>
  <si>
    <t>Less: Administrator Direct Allocation</t>
  </si>
  <si>
    <t>Less: Direct Admissions</t>
  </si>
  <si>
    <t>Administrator</t>
  </si>
  <si>
    <t>Clerical</t>
  </si>
  <si>
    <t>Days</t>
  </si>
  <si>
    <t>Bed</t>
  </si>
  <si>
    <t>Bed days</t>
  </si>
  <si>
    <t xml:space="preserve">* Management Co. Salaries should only be grouped to these specific accounts for individuals who work directly at a managed facility and for whom we are directly allocating their salary &amp; benefit amounts on Schedule 10 Parts 2-4.  All management oversight positions should be grouped to either Administration or Clerical.  </t>
  </si>
  <si>
    <t>Fringe Benefits Allocation</t>
  </si>
  <si>
    <t>Medicaid Journal Entry must be made to allocate benefits per below:</t>
  </si>
  <si>
    <t>Salaries:</t>
  </si>
  <si>
    <t>Administration</t>
  </si>
  <si>
    <t>Director of Nurses</t>
  </si>
  <si>
    <t>Accounts</t>
  </si>
  <si>
    <t>* Administrator-in-Training</t>
  </si>
  <si>
    <t>9313.1</t>
  </si>
  <si>
    <t>* Administrator</t>
  </si>
  <si>
    <t>* Quality Assurance</t>
  </si>
  <si>
    <t>9323.1</t>
  </si>
  <si>
    <t>* Indirect Restorative</t>
  </si>
  <si>
    <t>* Direct Restorative</t>
  </si>
  <si>
    <t>* Dietician</t>
  </si>
  <si>
    <t>9323.4</t>
  </si>
  <si>
    <t>* Director of Nurses</t>
  </si>
  <si>
    <t>Allocation Percentage</t>
  </si>
  <si>
    <t>Benefits</t>
  </si>
  <si>
    <t>Payroll Taxes</t>
  </si>
  <si>
    <t>Workers Compensation</t>
  </si>
  <si>
    <t>Group Health &amp; Life &amp; Pension</t>
  </si>
  <si>
    <t>Officer/Owners</t>
  </si>
  <si>
    <t>9315.0</t>
  </si>
  <si>
    <t>9317.1</t>
  </si>
  <si>
    <t>Officer/Owner</t>
  </si>
  <si>
    <t>Admin-Training</t>
  </si>
  <si>
    <t>Clerical, Bookkeeping &amp; Other Admin</t>
  </si>
  <si>
    <t>Quality Assurance, Indirect Rest &amp; Dietician</t>
  </si>
  <si>
    <t>Direct Restorative Salaries</t>
  </si>
  <si>
    <t>CLA-4412</t>
  </si>
  <si>
    <t>CLA-4424</t>
  </si>
  <si>
    <t>CLA-4427</t>
  </si>
  <si>
    <t>Benefits Other</t>
  </si>
  <si>
    <t>CLA-4439</t>
  </si>
  <si>
    <t>9378.3</t>
  </si>
  <si>
    <t>9378.5</t>
  </si>
  <si>
    <t>9378.6</t>
  </si>
  <si>
    <t>9378.8</t>
  </si>
  <si>
    <t>9378.9</t>
  </si>
  <si>
    <t>9378.2</t>
  </si>
  <si>
    <t>PER MGT GROUPINGS</t>
  </si>
  <si>
    <t>Administrator: Payroll Taxes, Workers' Compensation and Fringe Benefits</t>
  </si>
  <si>
    <t>9378.4</t>
  </si>
  <si>
    <t>9392.0</t>
  </si>
  <si>
    <t>3650.2</t>
  </si>
  <si>
    <t>9502.2</t>
  </si>
  <si>
    <t>3650.5</t>
  </si>
  <si>
    <t>9387.9</t>
  </si>
  <si>
    <t>9388.9</t>
  </si>
  <si>
    <t>9390.9</t>
  </si>
  <si>
    <t>9380.1</t>
  </si>
  <si>
    <t>9380.2</t>
  </si>
  <si>
    <t>9382.1</t>
  </si>
  <si>
    <t>9382.2</t>
  </si>
  <si>
    <t>9382.3</t>
  </si>
  <si>
    <t>9950.2</t>
  </si>
  <si>
    <t>3650.3</t>
  </si>
  <si>
    <t>Officer/Owner: Compensation &amp; Director Fees</t>
  </si>
  <si>
    <t>Officer/Owner: Payroll Taxes, Workers' Compensation and Fringe Benefits</t>
  </si>
  <si>
    <t>Administrator: Salaries</t>
  </si>
  <si>
    <t>Administrator-in-Training: Salaries</t>
  </si>
  <si>
    <t>Administrator-in-Training: Payroll Taxes, Workers' Compensation and Fringe Benefits</t>
  </si>
  <si>
    <t>Administration: Salaries</t>
  </si>
  <si>
    <t>Clerical, Bookkeeping and Other Administrative: Salaries</t>
  </si>
  <si>
    <t>Administration, Clerical, Bookkeeping and Other Administrative: Payroll Taxes, Workers' Compensation and Fringe Benefits</t>
  </si>
  <si>
    <t>Other Administrative and General (Upload details on Schedule 7.5)</t>
  </si>
  <si>
    <t>Maintenance and Other Property Expense</t>
  </si>
  <si>
    <t>Non-Allowable Administrative and General Expenses per Regulation (Enter in Sidebar</t>
  </si>
  <si>
    <t>Administrative and General Recoverable Income</t>
  </si>
  <si>
    <t>Director of Nursing Salaries</t>
  </si>
  <si>
    <t>Director of Nursing: Payroll Taxes, Workers' Compensation and Fringe Benefits</t>
  </si>
  <si>
    <t>Director of Nurses Recoverable Income</t>
  </si>
  <si>
    <t>Quality Assurance Professional: Salaries</t>
  </si>
  <si>
    <t>Indirect Restorative Therapy: Salaries</t>
  </si>
  <si>
    <t>Dietician: Salaries</t>
  </si>
  <si>
    <t>Quality Assurance Professional, Indirect Restorative Therapy, Dietician: Payroll Taxes, Workers' Compensation and Fringe Benefits</t>
  </si>
  <si>
    <t xml:space="preserve">Direct Restorative Therapy : Salaries </t>
  </si>
  <si>
    <t>Direct Restorative Therapy: Payroll Taxes, Workers' Compensation and Fringe Benefits</t>
  </si>
  <si>
    <t xml:space="preserve">REA-CR Other Operating Expense Add-back </t>
  </si>
  <si>
    <t xml:space="preserve">Variable Recoverable Income </t>
  </si>
  <si>
    <t xml:space="preserve">Depreciation: Building </t>
  </si>
  <si>
    <t>Depreciation: Improvements</t>
  </si>
  <si>
    <t>Depreciation: MGT-CR Capitalized Improvements</t>
  </si>
  <si>
    <t>Depreciation: Equipment</t>
  </si>
  <si>
    <t>Depreciation: MGT-CR Capitalized Equipment</t>
  </si>
  <si>
    <t>Depreciation: Software/Limited Life Assets</t>
  </si>
  <si>
    <t>Depreciation: MGT-CR Capitalized Software/Limited Life Assets</t>
  </si>
  <si>
    <t>Long-Term Interest</t>
  </si>
  <si>
    <t>Real Estate Taxes</t>
  </si>
  <si>
    <t>Personal Property Taxes</t>
  </si>
  <si>
    <t>MA Corp. Excise Tax Non-Income Portion</t>
  </si>
  <si>
    <t>Insurance: Building, Building Improvements, Equipment</t>
  </si>
  <si>
    <t>Other Equipment Rent</t>
  </si>
  <si>
    <t>Property Rent (Unrelated Party)</t>
  </si>
  <si>
    <t xml:space="preserve">Property Rent (Related Party - REA-CR Required) </t>
  </si>
  <si>
    <t>REA-CR Fixed Costs (from Schedule 3)</t>
  </si>
  <si>
    <t xml:space="preserve">Fixed Recoverable Income </t>
  </si>
  <si>
    <t xml:space="preserve">ALLOWABLE FIXED COSTS ADD BACK </t>
  </si>
  <si>
    <t>9379.5</t>
  </si>
  <si>
    <t>FACILITY</t>
  </si>
  <si>
    <t>SALARY</t>
  </si>
  <si>
    <t>NAME</t>
  </si>
  <si>
    <t>LIC. NO</t>
  </si>
  <si>
    <t>BENEFITS</t>
  </si>
  <si>
    <t>Administrator disallow</t>
  </si>
  <si>
    <t>DON disallow</t>
  </si>
  <si>
    <t>Clerical Disallow</t>
  </si>
  <si>
    <t>Administration disallow</t>
  </si>
  <si>
    <t>DATES MANAGED</t>
  </si>
  <si>
    <t>SELF DISALLOW</t>
  </si>
  <si>
    <t xml:space="preserve">SPLIT DISALLOW SALARIES BASED UPON ACCOUNT GROUPED </t>
  </si>
  <si>
    <t>TOTALS</t>
  </si>
  <si>
    <t>PAYROLL TAXES</t>
  </si>
  <si>
    <t>WORKERS COMP</t>
  </si>
  <si>
    <t>GROUP INSURANCE</t>
  </si>
  <si>
    <t>BENEFITS OTHER</t>
  </si>
  <si>
    <t>FIXED COSTS</t>
  </si>
  <si>
    <t>VARIABLE COSTS</t>
  </si>
  <si>
    <t>A&amp;G SHARED</t>
  </si>
  <si>
    <t>VARIANCE</t>
  </si>
  <si>
    <t>ALLOCATION:</t>
  </si>
  <si>
    <t>DIRECT</t>
  </si>
  <si>
    <t>SHARED A&amp;G</t>
  </si>
  <si>
    <t xml:space="preserve">FIXED </t>
  </si>
  <si>
    <t>HCF-3</t>
  </si>
  <si>
    <t>Schedule 24: Additional Information -  Page 27 Attachment</t>
  </si>
  <si>
    <t>0923745</t>
  </si>
  <si>
    <t>0950052</t>
  </si>
  <si>
    <t>We Do Care , Inc</t>
  </si>
  <si>
    <t>Sterling Village LLC</t>
  </si>
  <si>
    <t>VILLAGE SQUARE, LLC.</t>
  </si>
  <si>
    <t>ORGANIZATIONAL STRUCTURE</t>
  </si>
  <si>
    <t xml:space="preserve">Sterling Village, LLC                                            </t>
  </si>
  <si>
    <t>Costs were allocated by licensed beds.</t>
  </si>
  <si>
    <t>Village Square, LLC does not own any of the facilities; related through common ownership.</t>
  </si>
  <si>
    <t>VILLAGE SQUARE LLC</t>
  </si>
  <si>
    <t>Village Square,LLC was formed in 2004 for pupose of providing</t>
  </si>
  <si>
    <t>administrative support to related nursing facilities.</t>
  </si>
  <si>
    <t>MGT-CR ORG.CHART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</si>
</sst>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_);_(* \(#,##0\);_(* &quot;&quot;_)"/>
    <numFmt numFmtId="166" formatCode="mmmm\ d\,\ yyyy"/>
    <numFmt numFmtId="167" formatCode="_(* #,##0_);_(* \(#,##0\);_(* &quot; &quot;??_)"/>
    <numFmt numFmtId="168" formatCode="mmmm\ dd\,\ yyyy"/>
    <numFmt numFmtId="169" formatCode="_(* #,##0.00_);_(* \(#,##0.00\);_(* \-??_);_(@_)"/>
    <numFmt numFmtId="170" formatCode="_(\$* #,##0.00_);_(\$* \(#,##0.00\);_(\$* \-??_);_(@_)"/>
    <numFmt numFmtId="171" formatCode="0.0"/>
    <numFmt numFmtId="172" formatCode="_(&quot;$&quot;* #,##0_);_(&quot;$&quot;* \(#,##0\);_(&quot;$&quot;* &quot;-&quot;??_);_(@_)"/>
    <numFmt numFmtId="173" formatCode="m/d/yy"/>
    <numFmt numFmtId="174" formatCode="&quot;$&quot;#,##0"/>
  </numFmts>
  <fonts count="80">
    <font>
      <sz val="10"/>
      <name val="Arial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63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2"/>
      <name val="Arial"/>
      <family val="2"/>
    </font>
    <font>
      <b/>
      <sz val="10"/>
      <color indexed="43"/>
      <name val="Arial"/>
      <family val="2"/>
    </font>
    <font>
      <b/>
      <sz val="10"/>
      <color indexed="28"/>
      <name val="Arial"/>
      <family val="2"/>
    </font>
    <font>
      <sz val="10"/>
      <name val="COUR"/>
      <family val="3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b/>
      <i/>
      <sz val="10"/>
      <name val="Arial"/>
      <family val="2"/>
    </font>
    <font>
      <b/>
      <sz val="10"/>
      <color indexed="24"/>
      <name val="Arial"/>
      <family val="2"/>
    </font>
    <font>
      <sz val="9"/>
      <name val="Arial"/>
      <family val="2"/>
    </font>
    <font>
      <u/>
      <sz val="7.5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3"/>
      <name val="Arial"/>
      <family val="2"/>
    </font>
    <font>
      <sz val="11"/>
      <color indexed="63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8"/>
      <color rgb="FF0000FF"/>
      <name val="Arial"/>
      <family val="2"/>
    </font>
    <font>
      <sz val="11"/>
      <color indexed="8"/>
      <name val="Calibri"/>
      <family val="2"/>
    </font>
    <font>
      <i/>
      <sz val="11"/>
      <color indexed="55"/>
      <name val="Calibri"/>
      <family val="2"/>
    </font>
    <font>
      <b/>
      <sz val="11"/>
      <color indexed="8"/>
      <name val="Calibri"/>
      <family val="2"/>
    </font>
    <font>
      <b/>
      <sz val="9.5"/>
      <color rgb="FFFF0000"/>
      <name val="MS Sans Serif"/>
      <family val="2"/>
    </font>
    <font>
      <b/>
      <sz val="10"/>
      <color rgb="FFFF0000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55"/>
      </patternFill>
    </fill>
    <fill>
      <patternFill patternType="solid">
        <fgColor indexed="28"/>
        <bgColor indexed="24"/>
      </patternFill>
    </fill>
    <fill>
      <patternFill patternType="solid">
        <fgColor indexed="28"/>
        <bgColor indexed="20"/>
      </patternFill>
    </fill>
    <fill>
      <patternFill patternType="solid">
        <fgColor indexed="31"/>
        <bgColor indexed="24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7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43"/>
      </left>
      <right style="thin">
        <color indexed="43"/>
      </right>
      <top style="thin">
        <color indexed="43"/>
      </top>
      <bottom style="thin">
        <color indexed="43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4">
    <xf numFmtId="0" fontId="0" fillId="0" borderId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54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54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54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4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54" fillId="3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54" fillId="36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54" fillId="37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54" fillId="3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54" fillId="1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4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54" fillId="39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54" fillId="5" borderId="0" applyNumberFormat="0" applyBorder="0" applyAlignment="0" applyProtection="0"/>
    <xf numFmtId="0" fontId="17" fillId="16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57" fillId="40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57" fillId="13" borderId="0" applyNumberFormat="0" applyBorder="0" applyAlignment="0" applyProtection="0"/>
    <xf numFmtId="0" fontId="17" fillId="18" borderId="0" applyNumberFormat="0" applyBorder="0" applyAlignment="0" applyProtection="0"/>
    <xf numFmtId="0" fontId="39" fillId="14" borderId="0" applyNumberFormat="0" applyBorder="0" applyAlignment="0" applyProtection="0"/>
    <xf numFmtId="0" fontId="57" fillId="14" borderId="0" applyNumberFormat="0" applyBorder="0" applyAlignment="0" applyProtection="0"/>
    <xf numFmtId="0" fontId="17" fillId="17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19" borderId="0" applyNumberFormat="0" applyBorder="0" applyAlignment="0" applyProtection="0"/>
    <xf numFmtId="0" fontId="39" fillId="5" borderId="0" applyNumberFormat="0" applyBorder="0" applyAlignment="0" applyProtection="0"/>
    <xf numFmtId="0" fontId="57" fillId="5" borderId="0" applyNumberFormat="0" applyBorder="0" applyAlignment="0" applyProtection="0"/>
    <xf numFmtId="0" fontId="17" fillId="20" borderId="0" applyNumberFormat="0" applyBorder="0" applyAlignment="0" applyProtection="0"/>
    <xf numFmtId="0" fontId="39" fillId="17" borderId="0" applyNumberFormat="0" applyBorder="0" applyAlignment="0" applyProtection="0"/>
    <xf numFmtId="0" fontId="57" fillId="21" borderId="0" applyNumberFormat="0" applyBorder="0" applyAlignment="0" applyProtection="0"/>
    <xf numFmtId="0" fontId="17" fillId="22" borderId="0" applyNumberFormat="0" applyBorder="0" applyAlignment="0" applyProtection="0"/>
    <xf numFmtId="0" fontId="39" fillId="22" borderId="0" applyNumberFormat="0" applyBorder="0" applyAlignment="0" applyProtection="0"/>
    <xf numFmtId="0" fontId="57" fillId="41" borderId="0" applyNumberFormat="0" applyBorder="0" applyAlignment="0" applyProtection="0"/>
    <xf numFmtId="0" fontId="17" fillId="23" borderId="0" applyNumberFormat="0" applyBorder="0" applyAlignment="0" applyProtection="0"/>
    <xf numFmtId="0" fontId="39" fillId="23" borderId="0" applyNumberFormat="0" applyBorder="0" applyAlignment="0" applyProtection="0"/>
    <xf numFmtId="0" fontId="57" fillId="42" borderId="0" applyNumberFormat="0" applyBorder="0" applyAlignment="0" applyProtection="0"/>
    <xf numFmtId="0" fontId="17" fillId="18" borderId="0" applyNumberFormat="0" applyBorder="0" applyAlignment="0" applyProtection="0"/>
    <xf numFmtId="0" fontId="39" fillId="24" borderId="0" applyNumberFormat="0" applyBorder="0" applyAlignment="0" applyProtection="0"/>
    <xf numFmtId="0" fontId="57" fillId="24" borderId="0" applyNumberFormat="0" applyBorder="0" applyAlignment="0" applyProtection="0"/>
    <xf numFmtId="0" fontId="17" fillId="17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25" borderId="0" applyNumberFormat="0" applyBorder="0" applyAlignment="0" applyProtection="0"/>
    <xf numFmtId="0" fontId="39" fillId="25" borderId="0" applyNumberFormat="0" applyBorder="0" applyAlignment="0" applyProtection="0"/>
    <xf numFmtId="0" fontId="57" fillId="43" borderId="0" applyNumberFormat="0" applyBorder="0" applyAlignment="0" applyProtection="0"/>
    <xf numFmtId="0" fontId="18" fillId="4" borderId="0" applyNumberFormat="0" applyBorder="0" applyAlignment="0" applyProtection="0"/>
    <xf numFmtId="0" fontId="40" fillId="4" borderId="0" applyNumberFormat="0" applyBorder="0" applyAlignment="0" applyProtection="0"/>
    <xf numFmtId="0" fontId="58" fillId="44" borderId="0" applyNumberFormat="0" applyBorder="0" applyAlignment="0" applyProtection="0"/>
    <xf numFmtId="0" fontId="19" fillId="14" borderId="1" applyNumberFormat="0" applyAlignment="0" applyProtection="0"/>
    <xf numFmtId="0" fontId="41" fillId="26" borderId="2" applyNumberFormat="0" applyAlignment="0" applyProtection="0"/>
    <xf numFmtId="0" fontId="59" fillId="9" borderId="22" applyNumberFormat="0" applyAlignment="0" applyProtection="0"/>
    <xf numFmtId="0" fontId="20" fillId="27" borderId="3" applyNumberFormat="0" applyAlignment="0" applyProtection="0"/>
    <xf numFmtId="0" fontId="42" fillId="27" borderId="3" applyNumberFormat="0" applyAlignment="0" applyProtection="0"/>
    <xf numFmtId="0" fontId="60" fillId="45" borderId="23" applyNumberFormat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0" fontId="8" fillId="0" borderId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14" fontId="8" fillId="0" borderId="0" applyFont="0" applyFill="0" applyBorder="0" applyAlignment="0" applyProtection="0"/>
    <xf numFmtId="14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2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22" fillId="6" borderId="0" applyNumberFormat="0" applyBorder="0" applyAlignment="0" applyProtection="0"/>
    <xf numFmtId="0" fontId="43" fillId="6" borderId="0" applyNumberFormat="0" applyBorder="0" applyAlignment="0" applyProtection="0"/>
    <xf numFmtId="0" fontId="62" fillId="46" borderId="0" applyNumberFormat="0" applyBorder="0" applyAlignment="0" applyProtection="0"/>
    <xf numFmtId="0" fontId="6" fillId="0" borderId="0">
      <alignment horizontal="left"/>
    </xf>
    <xf numFmtId="0" fontId="51" fillId="0" borderId="4" applyNumberFormat="0" applyFill="0" applyAlignment="0" applyProtection="0"/>
    <xf numFmtId="0" fontId="11" fillId="0" borderId="0">
      <alignment horizontal="left"/>
    </xf>
    <xf numFmtId="0" fontId="52" fillId="0" borderId="5" applyNumberFormat="0" applyFill="0" applyAlignment="0" applyProtection="0"/>
    <xf numFmtId="0" fontId="3" fillId="0" borderId="0">
      <alignment horizontal="left"/>
    </xf>
    <xf numFmtId="0" fontId="5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4" fillId="5" borderId="1" applyNumberFormat="0" applyAlignment="0" applyProtection="0"/>
    <xf numFmtId="0" fontId="45" fillId="5" borderId="2" applyNumberFormat="0" applyAlignment="0" applyProtection="0"/>
    <xf numFmtId="0" fontId="63" fillId="47" borderId="22" applyNumberFormat="0" applyAlignment="0" applyProtection="0"/>
    <xf numFmtId="37" fontId="12" fillId="28" borderId="7" applyAlignment="0">
      <alignment horizontal="center" vertical="center" wrapText="1"/>
    </xf>
    <xf numFmtId="37" fontId="12" fillId="28" borderId="7" applyAlignment="0">
      <alignment horizontal="center" vertical="center" wrapText="1"/>
    </xf>
    <xf numFmtId="37" fontId="12" fillId="29" borderId="7" applyAlignment="0"/>
    <xf numFmtId="37" fontId="8" fillId="30" borderId="8" applyProtection="0">
      <alignment vertical="center" wrapText="1"/>
    </xf>
    <xf numFmtId="37" fontId="8" fillId="30" borderId="8" applyProtection="0">
      <alignment vertical="center" wrapText="1"/>
    </xf>
    <xf numFmtId="37" fontId="8" fillId="30" borderId="8" applyProtection="0">
      <alignment vertical="center" wrapText="1"/>
    </xf>
    <xf numFmtId="37" fontId="8" fillId="31" borderId="8" applyProtection="0">
      <alignment vertical="center" wrapText="1"/>
    </xf>
    <xf numFmtId="37" fontId="20" fillId="28" borderId="9" applyProtection="0">
      <alignment vertical="center" wrapText="1"/>
    </xf>
    <xf numFmtId="37" fontId="13" fillId="32" borderId="10" applyAlignment="0">
      <alignment horizontal="center" vertical="center" wrapText="1"/>
    </xf>
    <xf numFmtId="37" fontId="13" fillId="32" borderId="10" applyAlignment="0">
      <alignment horizontal="center" vertical="center" wrapText="1"/>
    </xf>
    <xf numFmtId="37" fontId="13" fillId="33" borderId="10" applyAlignment="0"/>
    <xf numFmtId="37" fontId="36" fillId="32" borderId="11"/>
    <xf numFmtId="37" fontId="10" fillId="34" borderId="11" applyProtection="0">
      <alignment vertical="center" wrapText="1"/>
    </xf>
    <xf numFmtId="37" fontId="16" fillId="34" borderId="11" applyProtection="0">
      <alignment vertical="center" wrapText="1"/>
    </xf>
    <xf numFmtId="37" fontId="16" fillId="34" borderId="11" applyProtection="0">
      <alignment vertical="center" wrapText="1"/>
    </xf>
    <xf numFmtId="37" fontId="16" fillId="35" borderId="11" applyProtection="0">
      <alignment vertical="center" wrapText="1"/>
    </xf>
    <xf numFmtId="0" fontId="25" fillId="0" borderId="12" applyNumberFormat="0" applyFill="0" applyAlignment="0" applyProtection="0"/>
    <xf numFmtId="0" fontId="46" fillId="0" borderId="12" applyNumberFormat="0" applyFill="0" applyAlignment="0" applyProtection="0"/>
    <xf numFmtId="0" fontId="64" fillId="0" borderId="24" applyNumberFormat="0" applyFill="0" applyAlignment="0" applyProtection="0"/>
    <xf numFmtId="0" fontId="26" fillId="13" borderId="0" applyNumberFormat="0" applyBorder="0" applyAlignment="0" applyProtection="0"/>
    <xf numFmtId="0" fontId="47" fillId="13" borderId="0" applyNumberFormat="0" applyBorder="0" applyAlignment="0" applyProtection="0"/>
    <xf numFmtId="0" fontId="65" fillId="48" borderId="0" applyNumberFormat="0" applyBorder="0" applyAlignment="0" applyProtection="0"/>
    <xf numFmtId="0" fontId="15" fillId="0" borderId="0">
      <alignment vertical="top"/>
    </xf>
    <xf numFmtId="0" fontId="8" fillId="0" borderId="0"/>
    <xf numFmtId="0" fontId="16" fillId="0" borderId="0">
      <alignment vertical="top"/>
    </xf>
    <xf numFmtId="0" fontId="8" fillId="0" borderId="0"/>
    <xf numFmtId="0" fontId="9" fillId="0" borderId="0"/>
    <xf numFmtId="0" fontId="8" fillId="0" borderId="0"/>
    <xf numFmtId="0" fontId="55" fillId="0" borderId="0"/>
    <xf numFmtId="0" fontId="56" fillId="0" borderId="0"/>
    <xf numFmtId="0" fontId="8" fillId="0" borderId="0"/>
    <xf numFmtId="0" fontId="31" fillId="7" borderId="13" applyNumberFormat="0" applyFont="0" applyAlignment="0" applyProtection="0"/>
    <xf numFmtId="0" fontId="8" fillId="7" borderId="13" applyNumberFormat="0" applyFont="0" applyAlignment="0" applyProtection="0"/>
    <xf numFmtId="0" fontId="31" fillId="7" borderId="13" applyNumberFormat="0" applyFont="0" applyAlignment="0" applyProtection="0"/>
    <xf numFmtId="0" fontId="54" fillId="49" borderId="25" applyNumberFormat="0" applyFont="0" applyAlignment="0" applyProtection="0"/>
    <xf numFmtId="0" fontId="4" fillId="14" borderId="14" applyNumberFormat="0" applyAlignment="0" applyProtection="0"/>
    <xf numFmtId="0" fontId="48" fillId="26" borderId="14" applyNumberFormat="0" applyAlignment="0" applyProtection="0"/>
    <xf numFmtId="0" fontId="66" fillId="9" borderId="26" applyNumberFormat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2" fillId="0" borderId="0" applyFont="0" applyFill="0" applyBorder="0" applyAlignment="0" applyProtection="0">
      <alignment horizontal="right"/>
    </xf>
    <xf numFmtId="165" fontId="8" fillId="0" borderId="0" applyFont="0" applyFill="0" applyBorder="0" applyAlignment="0" applyProtection="0">
      <alignment horizontal="right"/>
    </xf>
    <xf numFmtId="0" fontId="3" fillId="0" borderId="0">
      <alignment horizontal="left"/>
    </xf>
    <xf numFmtId="0" fontId="2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4" fillId="0" borderId="16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" fillId="0" borderId="0"/>
    <xf numFmtId="0" fontId="2" fillId="0" borderId="0"/>
    <xf numFmtId="0" fontId="70" fillId="26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26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14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3" borderId="0" applyNumberFormat="0" applyBorder="0" applyAlignment="0" applyProtection="0"/>
    <xf numFmtId="0" fontId="70" fillId="3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39" fillId="17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8" fillId="0" borderId="0"/>
    <xf numFmtId="0" fontId="39" fillId="5" borderId="0" applyNumberFormat="0" applyBorder="0" applyAlignment="0" applyProtection="0"/>
    <xf numFmtId="0" fontId="39" fillId="17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17" borderId="0" applyNumberFormat="0" applyBorder="0" applyAlignment="0" applyProtection="0"/>
    <xf numFmtId="0" fontId="39" fillId="25" borderId="0" applyNumberFormat="0" applyBorder="0" applyAlignment="0" applyProtection="0"/>
    <xf numFmtId="0" fontId="40" fillId="4" borderId="0" applyNumberFormat="0" applyBorder="0" applyAlignment="0" applyProtection="0"/>
    <xf numFmtId="0" fontId="41" fillId="26" borderId="2" applyNumberFormat="0" applyAlignment="0" applyProtection="0"/>
    <xf numFmtId="0" fontId="42" fillId="27" borderId="3" applyNumberFormat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0" fontId="8" fillId="0" borderId="0" applyFill="0" applyBorder="0" applyAlignment="0" applyProtection="0"/>
    <xf numFmtId="0" fontId="71" fillId="0" borderId="0" applyNumberFormat="0" applyFill="0" applyBorder="0" applyAlignment="0" applyProtection="0"/>
    <xf numFmtId="0" fontId="43" fillId="6" borderId="0" applyNumberFormat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5" borderId="2" applyNumberFormat="0" applyAlignment="0" applyProtection="0"/>
    <xf numFmtId="37" fontId="12" fillId="29" borderId="7" applyAlignment="0"/>
    <xf numFmtId="37" fontId="8" fillId="31" borderId="8" applyProtection="0">
      <alignment vertical="center" wrapText="1"/>
    </xf>
    <xf numFmtId="37" fontId="8" fillId="30" borderId="8" applyProtection="0">
      <alignment vertical="center" wrapText="1"/>
    </xf>
    <xf numFmtId="37" fontId="13" fillId="33" borderId="10" applyAlignment="0"/>
    <xf numFmtId="37" fontId="16" fillId="35" borderId="11" applyProtection="0">
      <alignment vertical="center" wrapText="1"/>
    </xf>
    <xf numFmtId="37" fontId="16" fillId="34" borderId="11" applyProtection="0">
      <alignment vertical="center" wrapText="1"/>
    </xf>
    <xf numFmtId="0" fontId="46" fillId="0" borderId="12" applyNumberFormat="0" applyFill="0" applyAlignment="0" applyProtection="0"/>
    <xf numFmtId="0" fontId="47" fillId="13" borderId="0" applyNumberFormat="0" applyBorder="0" applyAlignment="0" applyProtection="0"/>
    <xf numFmtId="0" fontId="16" fillId="0" borderId="0"/>
    <xf numFmtId="0" fontId="16" fillId="0" borderId="0"/>
    <xf numFmtId="0" fontId="31" fillId="0" borderId="0"/>
    <xf numFmtId="0" fontId="16" fillId="0" borderId="0"/>
    <xf numFmtId="0" fontId="8" fillId="7" borderId="13" applyNumberFormat="0" applyFont="0" applyAlignment="0" applyProtection="0"/>
    <xf numFmtId="0" fontId="48" fillId="26" borderId="14" applyNumberFormat="0" applyAlignment="0" applyProtection="0"/>
    <xf numFmtId="9" fontId="31" fillId="0" borderId="0" applyFont="0" applyFill="0" applyBorder="0" applyAlignment="0" applyProtection="0"/>
    <xf numFmtId="9" fontId="8" fillId="0" borderId="0" applyFill="0" applyBorder="0" applyAlignment="0" applyProtection="0"/>
    <xf numFmtId="0" fontId="72" fillId="0" borderId="27" applyNumberFormat="0" applyFill="0" applyAlignment="0" applyProtection="0"/>
    <xf numFmtId="0" fontId="5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>
      <alignment horizontal="right"/>
    </xf>
    <xf numFmtId="0" fontId="7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" borderId="13" applyNumberFormat="0" applyFon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2" fillId="0" borderId="27" applyNumberFormat="0" applyFill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70" fontId="8" fillId="0" borderId="0" applyFill="0" applyBorder="0" applyAlignment="0" applyProtection="0"/>
    <xf numFmtId="169" fontId="8" fillId="0" borderId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70" fillId="5" borderId="0" applyNumberFormat="0" applyBorder="0" applyAlignment="0" applyProtection="0"/>
    <xf numFmtId="0" fontId="70" fillId="3" borderId="0" applyNumberFormat="0" applyBorder="0" applyAlignment="0" applyProtection="0"/>
    <xf numFmtId="0" fontId="70" fillId="14" borderId="0" applyNumberFormat="0" applyBorder="0" applyAlignment="0" applyProtection="0"/>
    <xf numFmtId="0" fontId="70" fillId="13" borderId="0" applyNumberFormat="0" applyBorder="0" applyAlignment="0" applyProtection="0"/>
    <xf numFmtId="9" fontId="8" fillId="0" borderId="0" applyFont="0" applyFill="0" applyBorder="0" applyAlignment="0" applyProtection="0"/>
    <xf numFmtId="0" fontId="70" fillId="11" borderId="0" applyNumberFormat="0" applyBorder="0" applyAlignment="0" applyProtection="0"/>
    <xf numFmtId="0" fontId="70" fillId="5" borderId="0" applyNumberFormat="0" applyBorder="0" applyAlignment="0" applyProtection="0"/>
    <xf numFmtId="0" fontId="70" fillId="7" borderId="0" applyNumberFormat="0" applyBorder="0" applyAlignment="0" applyProtection="0"/>
    <xf numFmtId="0" fontId="70" fillId="5" borderId="0" applyNumberFormat="0" applyBorder="0" applyAlignment="0" applyProtection="0"/>
    <xf numFmtId="167" fontId="2" fillId="0" borderId="0" applyFont="0" applyFill="0" applyBorder="0" applyAlignment="0" applyProtection="0">
      <alignment horizontal="right"/>
    </xf>
    <xf numFmtId="44" fontId="76" fillId="0" borderId="0" applyFont="0" applyFill="0" applyBorder="0" applyAlignment="0" applyProtection="0"/>
  </cellStyleXfs>
  <cellXfs count="212">
    <xf numFmtId="0" fontId="0" fillId="0" borderId="0" xfId="0"/>
    <xf numFmtId="164" fontId="0" fillId="0" borderId="0" xfId="82" applyNumberFormat="1" applyFont="1"/>
    <xf numFmtId="164" fontId="0" fillId="0" borderId="17" xfId="82" applyNumberFormat="1" applyFont="1" applyBorder="1"/>
    <xf numFmtId="0" fontId="3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1" fontId="7" fillId="0" borderId="0" xfId="0" applyNumberFormat="1" applyFont="1" applyAlignment="1">
      <alignment horizontal="center"/>
    </xf>
    <xf numFmtId="41" fontId="7" fillId="0" borderId="0" xfId="0" applyNumberFormat="1" applyFont="1"/>
    <xf numFmtId="164" fontId="7" fillId="0" borderId="0" xfId="82" applyNumberFormat="1" applyFont="1"/>
    <xf numFmtId="14" fontId="0" fillId="0" borderId="0" xfId="0" applyNumberFormat="1"/>
    <xf numFmtId="0" fontId="6" fillId="0" borderId="0" xfId="0" applyFont="1" applyAlignment="1">
      <alignment horizontal="center" wrapText="1"/>
    </xf>
    <xf numFmtId="0" fontId="8" fillId="0" borderId="0" xfId="0" applyFont="1"/>
    <xf numFmtId="41" fontId="7" fillId="0" borderId="0" xfId="82" applyNumberFormat="1" applyFont="1"/>
    <xf numFmtId="166" fontId="6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68" fontId="6" fillId="0" borderId="0" xfId="0" applyNumberFormat="1" applyFont="1" applyAlignment="1">
      <alignment horizontal="left"/>
    </xf>
    <xf numFmtId="164" fontId="0" fillId="0" borderId="0" xfId="82" applyNumberFormat="1" applyFont="1" applyFill="1"/>
    <xf numFmtId="41" fontId="7" fillId="0" borderId="0" xfId="0" applyNumberFormat="1" applyFont="1" applyAlignment="1">
      <alignment horizontal="left"/>
    </xf>
    <xf numFmtId="10" fontId="0" fillId="0" borderId="0" xfId="220" applyNumberFormat="1" applyFont="1" applyBorder="1"/>
    <xf numFmtId="164" fontId="7" fillId="0" borderId="0" xfId="0" applyNumberFormat="1" applyFont="1"/>
    <xf numFmtId="164" fontId="6" fillId="0" borderId="0" xfId="0" applyNumberFormat="1" applyFont="1" applyAlignment="1">
      <alignment horizontal="center" wrapText="1"/>
    </xf>
    <xf numFmtId="49" fontId="7" fillId="0" borderId="0" xfId="0" applyNumberFormat="1" applyFont="1"/>
    <xf numFmtId="41" fontId="6" fillId="0" borderId="20" xfId="0" applyNumberFormat="1" applyFont="1" applyBorder="1"/>
    <xf numFmtId="43" fontId="0" fillId="0" borderId="0" xfId="82" applyFont="1" applyFill="1"/>
    <xf numFmtId="0" fontId="69" fillId="0" borderId="0" xfId="0" quotePrefix="1" applyFont="1" applyAlignment="1">
      <alignment horizontal="left"/>
    </xf>
    <xf numFmtId="38" fontId="7" fillId="0" borderId="0" xfId="0" applyNumberFormat="1" applyFont="1"/>
    <xf numFmtId="0" fontId="9" fillId="0" borderId="0" xfId="208"/>
    <xf numFmtId="43" fontId="56" fillId="0" borderId="0" xfId="87" applyFont="1"/>
    <xf numFmtId="43" fontId="56" fillId="0" borderId="0" xfId="87" applyFont="1" applyFill="1" applyBorder="1"/>
    <xf numFmtId="43" fontId="9" fillId="0" borderId="0" xfId="208" applyNumberFormat="1"/>
    <xf numFmtId="43" fontId="34" fillId="0" borderId="0" xfId="86" applyFont="1"/>
    <xf numFmtId="0" fontId="32" fillId="0" borderId="0" xfId="208" applyFont="1" applyAlignment="1">
      <alignment horizontal="center"/>
    </xf>
    <xf numFmtId="43" fontId="32" fillId="0" borderId="0" xfId="87" applyFont="1" applyFill="1" applyBorder="1" applyAlignment="1">
      <alignment horizontal="center"/>
    </xf>
    <xf numFmtId="0" fontId="3" fillId="0" borderId="0" xfId="208" applyFont="1"/>
    <xf numFmtId="0" fontId="8" fillId="0" borderId="0" xfId="208" applyFont="1"/>
    <xf numFmtId="43" fontId="3" fillId="0" borderId="0" xfId="208" applyNumberFormat="1" applyFont="1"/>
    <xf numFmtId="43" fontId="3" fillId="0" borderId="0" xfId="87" applyFont="1" applyFill="1" applyBorder="1"/>
    <xf numFmtId="0" fontId="33" fillId="0" borderId="0" xfId="208" applyFont="1"/>
    <xf numFmtId="10" fontId="9" fillId="0" borderId="0" xfId="208" quotePrefix="1" applyNumberFormat="1"/>
    <xf numFmtId="43" fontId="33" fillId="0" borderId="0" xfId="87" applyFont="1" applyFill="1" applyBorder="1" applyAlignment="1">
      <alignment horizontal="center"/>
    </xf>
    <xf numFmtId="0" fontId="5" fillId="0" borderId="0" xfId="208" applyFont="1"/>
    <xf numFmtId="43" fontId="56" fillId="0" borderId="0" xfId="87" applyFont="1" applyFill="1" applyBorder="1" applyAlignment="1">
      <alignment horizontal="center"/>
    </xf>
    <xf numFmtId="43" fontId="3" fillId="0" borderId="0" xfId="87" applyFont="1" applyFill="1" applyBorder="1" applyAlignment="1">
      <alignment horizontal="center"/>
    </xf>
    <xf numFmtId="43" fontId="35" fillId="0" borderId="0" xfId="87" applyFont="1" applyFill="1" applyBorder="1" applyAlignment="1">
      <alignment horizontal="center"/>
    </xf>
    <xf numFmtId="0" fontId="9" fillId="0" borderId="0" xfId="208" quotePrefix="1"/>
    <xf numFmtId="0" fontId="69" fillId="0" borderId="0" xfId="208" quotePrefix="1" applyFont="1"/>
    <xf numFmtId="43" fontId="67" fillId="0" borderId="0" xfId="87" applyFont="1" applyFill="1" applyBorder="1"/>
    <xf numFmtId="0" fontId="56" fillId="0" borderId="0" xfId="211"/>
    <xf numFmtId="0" fontId="3" fillId="0" borderId="0" xfId="0" applyFont="1" applyAlignment="1">
      <alignment horizontal="right"/>
    </xf>
    <xf numFmtId="43" fontId="0" fillId="0" borderId="0" xfId="0" applyNumberFormat="1"/>
    <xf numFmtId="165" fontId="7" fillId="0" borderId="0" xfId="336" applyFont="1" applyBorder="1" applyAlignment="1" applyProtection="1">
      <protection locked="0"/>
    </xf>
    <xf numFmtId="165" fontId="7" fillId="0" borderId="0" xfId="336" applyFont="1" applyFill="1" applyBorder="1" applyAlignment="1" applyProtection="1">
      <protection locked="0"/>
    </xf>
    <xf numFmtId="165" fontId="37" fillId="0" borderId="0" xfId="336" applyFont="1" applyBorder="1" applyAlignment="1" applyProtection="1">
      <protection locked="0"/>
    </xf>
    <xf numFmtId="165" fontId="7" fillId="0" borderId="21" xfId="256" applyFont="1" applyBorder="1" applyAlignment="1" applyProtection="1">
      <protection locked="0"/>
    </xf>
    <xf numFmtId="0" fontId="2" fillId="0" borderId="0" xfId="0" applyFont="1"/>
    <xf numFmtId="37" fontId="7" fillId="52" borderId="19" xfId="0" applyNumberFormat="1" applyFont="1" applyFill="1" applyBorder="1" applyAlignment="1" applyProtection="1">
      <alignment horizontal="center" wrapText="1"/>
      <protection locked="0"/>
    </xf>
    <xf numFmtId="37" fontId="7" fillId="52" borderId="19" xfId="0" quotePrefix="1" applyNumberFormat="1" applyFont="1" applyFill="1" applyBorder="1" applyAlignment="1" applyProtection="1">
      <alignment horizontal="center" wrapText="1"/>
      <protection locked="0"/>
    </xf>
    <xf numFmtId="0" fontId="3" fillId="0" borderId="17" xfId="0" applyFont="1" applyBorder="1"/>
    <xf numFmtId="10" fontId="0" fillId="0" borderId="0" xfId="220" applyNumberFormat="1" applyFont="1"/>
    <xf numFmtId="9" fontId="3" fillId="0" borderId="17" xfId="220" applyFont="1" applyBorder="1"/>
    <xf numFmtId="171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37" fontId="3" fillId="0" borderId="29" xfId="0" applyNumberFormat="1" applyFont="1" applyBorder="1" applyAlignment="1" applyProtection="1">
      <alignment horizontal="left" wrapText="1"/>
      <protection locked="0"/>
    </xf>
    <xf numFmtId="37" fontId="3" fillId="0" borderId="29" xfId="0" applyNumberFormat="1" applyFont="1" applyBorder="1" applyAlignment="1" applyProtection="1">
      <alignment horizontal="center" wrapText="1"/>
      <protection locked="0"/>
    </xf>
    <xf numFmtId="3" fontId="3" fillId="0" borderId="30" xfId="0" applyNumberFormat="1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2" fillId="0" borderId="32" xfId="0" applyFont="1" applyBorder="1" applyProtection="1">
      <protection locked="0"/>
    </xf>
    <xf numFmtId="3" fontId="0" fillId="0" borderId="33" xfId="0" applyNumberFormat="1" applyBorder="1" applyProtection="1">
      <protection locked="0"/>
    </xf>
    <xf numFmtId="0" fontId="68" fillId="0" borderId="35" xfId="0" applyFont="1" applyBorder="1" applyAlignment="1" applyProtection="1">
      <alignment horizontal="left"/>
      <protection locked="0"/>
    </xf>
    <xf numFmtId="49" fontId="2" fillId="0" borderId="37" xfId="0" applyNumberFormat="1" applyFont="1" applyBorder="1" applyAlignment="1" applyProtection="1">
      <alignment horizontal="center"/>
      <protection locked="0"/>
    </xf>
    <xf numFmtId="0" fontId="2" fillId="0" borderId="35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7" fontId="2" fillId="0" borderId="29" xfId="0" applyNumberFormat="1" applyFont="1" applyBorder="1" applyAlignment="1" applyProtection="1">
      <alignment horizontal="left" wrapText="1"/>
      <protection locked="0"/>
    </xf>
    <xf numFmtId="0" fontId="2" fillId="0" borderId="32" xfId="0" applyFont="1" applyBorder="1" applyAlignment="1" applyProtection="1">
      <alignment horizontal="left"/>
      <protection locked="0"/>
    </xf>
    <xf numFmtId="0" fontId="2" fillId="0" borderId="35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41" xfId="0" applyFont="1" applyBorder="1" applyProtection="1">
      <protection locked="0"/>
    </xf>
    <xf numFmtId="3" fontId="0" fillId="0" borderId="42" xfId="0" applyNumberFormat="1" applyBorder="1" applyProtection="1">
      <protection locked="0"/>
    </xf>
    <xf numFmtId="0" fontId="2" fillId="0" borderId="34" xfId="0" quotePrefix="1" applyFont="1" applyBorder="1" applyAlignment="1" applyProtection="1">
      <alignment horizontal="center"/>
      <protection locked="0"/>
    </xf>
    <xf numFmtId="49" fontId="2" fillId="0" borderId="37" xfId="0" quotePrefix="1" applyNumberFormat="1" applyFont="1" applyBorder="1" applyAlignment="1" applyProtection="1">
      <alignment horizontal="center"/>
      <protection locked="0"/>
    </xf>
    <xf numFmtId="3" fontId="0" fillId="0" borderId="36" xfId="0" applyNumberFormat="1" applyBorder="1" applyProtection="1">
      <protection locked="0"/>
    </xf>
    <xf numFmtId="37" fontId="3" fillId="0" borderId="44" xfId="0" applyNumberFormat="1" applyFont="1" applyBorder="1" applyAlignment="1" applyProtection="1">
      <alignment horizontal="center" wrapText="1"/>
      <protection locked="0"/>
    </xf>
    <xf numFmtId="37" fontId="2" fillId="0" borderId="44" xfId="0" applyNumberFormat="1" applyFont="1" applyBorder="1" applyAlignment="1" applyProtection="1">
      <alignment horizontal="center" wrapText="1"/>
      <protection locked="0"/>
    </xf>
    <xf numFmtId="3" fontId="3" fillId="0" borderId="45" xfId="0" applyNumberFormat="1" applyFont="1" applyBorder="1" applyAlignment="1" applyProtection="1">
      <alignment horizontal="center" wrapText="1"/>
      <protection locked="0"/>
    </xf>
    <xf numFmtId="3" fontId="0" fillId="0" borderId="46" xfId="0" applyNumberFormat="1" applyBorder="1" applyProtection="1">
      <protection locked="0"/>
    </xf>
    <xf numFmtId="3" fontId="0" fillId="0" borderId="47" xfId="0" applyNumberFormat="1" applyBorder="1" applyProtection="1">
      <protection locked="0"/>
    </xf>
    <xf numFmtId="3" fontId="0" fillId="0" borderId="48" xfId="0" applyNumberFormat="1" applyBorder="1" applyProtection="1">
      <protection locked="0"/>
    </xf>
    <xf numFmtId="3" fontId="0" fillId="0" borderId="0" xfId="0" applyNumberFormat="1" applyProtection="1">
      <protection locked="0"/>
    </xf>
    <xf numFmtId="37" fontId="2" fillId="0" borderId="33" xfId="0" applyNumberFormat="1" applyFont="1" applyBorder="1" applyProtection="1">
      <protection locked="0"/>
    </xf>
    <xf numFmtId="37" fontId="2" fillId="0" borderId="36" xfId="0" applyNumberFormat="1" applyFont="1" applyBorder="1" applyProtection="1">
      <protection locked="0"/>
    </xf>
    <xf numFmtId="0" fontId="2" fillId="0" borderId="36" xfId="0" applyFont="1" applyBorder="1" applyProtection="1">
      <protection locked="0"/>
    </xf>
    <xf numFmtId="3" fontId="2" fillId="0" borderId="34" xfId="0" quotePrefix="1" applyNumberFormat="1" applyFon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3" fontId="2" fillId="0" borderId="37" xfId="0" quotePrefix="1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0" fillId="0" borderId="39" xfId="0" applyNumberFormat="1" applyBorder="1" applyProtection="1">
      <protection locked="0"/>
    </xf>
    <xf numFmtId="3" fontId="0" fillId="0" borderId="40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 wrapText="1"/>
      <protection locked="0"/>
    </xf>
    <xf numFmtId="3" fontId="3" fillId="0" borderId="44" xfId="0" applyNumberFormat="1" applyFont="1" applyBorder="1" applyAlignment="1" applyProtection="1">
      <alignment horizontal="center" wrapText="1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75" fillId="0" borderId="43" xfId="0" applyNumberFormat="1" applyFont="1" applyBorder="1" applyAlignment="1" applyProtection="1">
      <alignment horizontal="center" wrapText="1"/>
      <protection locked="0"/>
    </xf>
    <xf numFmtId="3" fontId="75" fillId="0" borderId="37" xfId="0" applyNumberFormat="1" applyFont="1" applyBorder="1" applyAlignment="1" applyProtection="1">
      <alignment horizontal="center" wrapText="1"/>
      <protection locked="0"/>
    </xf>
    <xf numFmtId="0" fontId="0" fillId="0" borderId="43" xfId="0" quotePrefix="1" applyBorder="1" applyAlignment="1" applyProtection="1">
      <alignment horizontal="center"/>
      <protection locked="0"/>
    </xf>
    <xf numFmtId="9" fontId="0" fillId="0" borderId="0" xfId="220" applyFont="1" applyBorder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67" fillId="0" borderId="0" xfId="0" applyNumberFormat="1" applyFont="1" applyAlignment="1" applyProtection="1">
      <alignment horizontal="center"/>
      <protection locked="0"/>
    </xf>
    <xf numFmtId="3" fontId="3" fillId="0" borderId="31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7" fillId="53" borderId="0" xfId="0" applyFont="1" applyFill="1" applyAlignment="1">
      <alignment horizontal="center"/>
    </xf>
    <xf numFmtId="164" fontId="77" fillId="0" borderId="0" xfId="0" applyNumberFormat="1" applyFont="1" applyAlignment="1">
      <alignment horizontal="left" wrapText="1"/>
    </xf>
    <xf numFmtId="0" fontId="77" fillId="0" borderId="0" xfId="0" applyFont="1" applyAlignment="1">
      <alignment horizontal="center" wrapText="1"/>
    </xf>
    <xf numFmtId="164" fontId="77" fillId="0" borderId="0" xfId="0" applyNumberFormat="1" applyFont="1" applyAlignment="1">
      <alignment horizontal="center" wrapText="1"/>
    </xf>
    <xf numFmtId="41" fontId="77" fillId="0" borderId="0" xfId="0" applyNumberFormat="1" applyFont="1" applyAlignment="1">
      <alignment horizontal="center"/>
    </xf>
    <xf numFmtId="38" fontId="77" fillId="0" borderId="0" xfId="0" applyNumberFormat="1" applyFont="1" applyAlignment="1">
      <alignment horizontal="right"/>
    </xf>
    <xf numFmtId="0" fontId="77" fillId="0" borderId="0" xfId="0" applyFont="1"/>
    <xf numFmtId="49" fontId="77" fillId="0" borderId="0" xfId="0" applyNumberFormat="1" applyFont="1"/>
    <xf numFmtId="38" fontId="77" fillId="54" borderId="0" xfId="0" applyNumberFormat="1" applyFont="1" applyFill="1" applyAlignment="1">
      <alignment horizontal="right"/>
    </xf>
    <xf numFmtId="41" fontId="77" fillId="0" borderId="0" xfId="0" applyNumberFormat="1" applyFont="1"/>
    <xf numFmtId="0" fontId="77" fillId="0" borderId="0" xfId="0" applyFont="1" applyAlignment="1">
      <alignment horizontal="center"/>
    </xf>
    <xf numFmtId="164" fontId="77" fillId="0" borderId="0" xfId="0" quotePrefix="1" applyNumberFormat="1" applyFont="1" applyAlignment="1">
      <alignment horizontal="left" wrapText="1"/>
    </xf>
    <xf numFmtId="0" fontId="3" fillId="0" borderId="38" xfId="0" applyFont="1" applyBorder="1" applyAlignment="1" applyProtection="1">
      <alignment horizontal="left"/>
      <protection locked="0"/>
    </xf>
    <xf numFmtId="37" fontId="3" fillId="0" borderId="39" xfId="0" applyNumberFormat="1" applyFont="1" applyBorder="1" applyProtection="1">
      <protection locked="0"/>
    </xf>
    <xf numFmtId="3" fontId="3" fillId="0" borderId="39" xfId="0" applyNumberFormat="1" applyFont="1" applyBorder="1" applyProtection="1">
      <protection locked="0"/>
    </xf>
    <xf numFmtId="0" fontId="68" fillId="0" borderId="50" xfId="0" applyFont="1" applyBorder="1" applyAlignment="1" applyProtection="1">
      <alignment horizontal="left"/>
      <protection locked="0"/>
    </xf>
    <xf numFmtId="49" fontId="2" fillId="0" borderId="51" xfId="0" quotePrefix="1" applyNumberFormat="1" applyFont="1" applyBorder="1" applyAlignment="1" applyProtection="1">
      <alignment horizontal="center"/>
      <protection locked="0"/>
    </xf>
    <xf numFmtId="3" fontId="0" fillId="0" borderId="49" xfId="0" applyNumberFormat="1" applyBorder="1" applyProtection="1">
      <protection locked="0"/>
    </xf>
    <xf numFmtId="3" fontId="0" fillId="0" borderId="52" xfId="0" applyNumberFormat="1" applyBorder="1" applyProtection="1">
      <protection locked="0"/>
    </xf>
    <xf numFmtId="0" fontId="3" fillId="0" borderId="29" xfId="0" applyFont="1" applyBorder="1" applyAlignment="1" applyProtection="1">
      <alignment horizontal="left"/>
      <protection locked="0"/>
    </xf>
    <xf numFmtId="37" fontId="3" fillId="0" borderId="30" xfId="0" applyNumberFormat="1" applyFont="1" applyBorder="1" applyProtection="1">
      <protection locked="0"/>
    </xf>
    <xf numFmtId="3" fontId="3" fillId="0" borderId="30" xfId="0" applyNumberFormat="1" applyFont="1" applyBorder="1" applyProtection="1">
      <protection locked="0"/>
    </xf>
    <xf numFmtId="0" fontId="3" fillId="0" borderId="0" xfId="0" applyFont="1" applyAlignment="1">
      <alignment horizontal="center"/>
    </xf>
    <xf numFmtId="43" fontId="9" fillId="0" borderId="0" xfId="87" applyFont="1" applyFill="1" applyBorder="1"/>
    <xf numFmtId="43" fontId="67" fillId="0" borderId="0" xfId="87" applyFont="1" applyFill="1" applyBorder="1" applyAlignment="1">
      <alignment horizontal="center"/>
    </xf>
    <xf numFmtId="3" fontId="8" fillId="0" borderId="0" xfId="208" applyNumberFormat="1" applyFont="1"/>
    <xf numFmtId="43" fontId="8" fillId="0" borderId="0" xfId="87" applyFont="1" applyFill="1" applyBorder="1" applyAlignment="1">
      <alignment horizontal="center"/>
    </xf>
    <xf numFmtId="43" fontId="9" fillId="0" borderId="0" xfId="87" applyFont="1" applyFill="1" applyBorder="1" applyAlignment="1">
      <alignment horizontal="center"/>
    </xf>
    <xf numFmtId="43" fontId="0" fillId="0" borderId="0" xfId="87" applyFont="1" applyFill="1" applyBorder="1" applyAlignment="1">
      <alignment horizontal="center"/>
    </xf>
    <xf numFmtId="43" fontId="8" fillId="0" borderId="0" xfId="87" applyFont="1" applyFill="1" applyBorder="1"/>
    <xf numFmtId="38" fontId="0" fillId="0" borderId="0" xfId="0" applyNumberFormat="1"/>
    <xf numFmtId="10" fontId="0" fillId="0" borderId="0" xfId="220" applyNumberFormat="1" applyFont="1" applyProtection="1">
      <protection locked="0"/>
    </xf>
    <xf numFmtId="10" fontId="9" fillId="0" borderId="0" xfId="208" applyNumberFormat="1"/>
    <xf numFmtId="164" fontId="0" fillId="0" borderId="0" xfId="82" applyNumberFormat="1" applyFont="1" applyBorder="1"/>
    <xf numFmtId="10" fontId="3" fillId="0" borderId="0" xfId="0" applyNumberFormat="1" applyFont="1"/>
    <xf numFmtId="164" fontId="2" fillId="0" borderId="0" xfId="82" applyNumberFormat="1" applyFont="1" applyFill="1"/>
    <xf numFmtId="0" fontId="3" fillId="0" borderId="0" xfId="0" applyFont="1" applyAlignment="1">
      <alignment horizontal="left"/>
    </xf>
    <xf numFmtId="171" fontId="77" fillId="0" borderId="0" xfId="0" applyNumberFormat="1" applyFont="1" applyAlignment="1">
      <alignment horizontal="left" wrapText="1"/>
    </xf>
    <xf numFmtId="164" fontId="77" fillId="51" borderId="0" xfId="0" applyNumberFormat="1" applyFont="1" applyFill="1" applyAlignment="1">
      <alignment horizontal="left" wrapText="1"/>
    </xf>
    <xf numFmtId="172" fontId="77" fillId="0" borderId="0" xfId="383" applyNumberFormat="1" applyFont="1" applyFill="1" applyAlignment="1">
      <alignment horizontal="center" wrapText="1"/>
    </xf>
    <xf numFmtId="164" fontId="77" fillId="0" borderId="0" xfId="82" applyNumberFormat="1" applyFont="1" applyFill="1" applyAlignment="1">
      <alignment horizontal="center" wrapText="1"/>
    </xf>
    <xf numFmtId="164" fontId="0" fillId="55" borderId="0" xfId="0" applyNumberFormat="1" applyFill="1"/>
    <xf numFmtId="0" fontId="0" fillId="55" borderId="0" xfId="0" applyFill="1"/>
    <xf numFmtId="164" fontId="0" fillId="0" borderId="17" xfId="0" applyNumberFormat="1" applyBorder="1"/>
    <xf numFmtId="0" fontId="2" fillId="51" borderId="0" xfId="0" applyFont="1" applyFill="1"/>
    <xf numFmtId="0" fontId="0" fillId="51" borderId="0" xfId="0" applyFill="1"/>
    <xf numFmtId="10" fontId="0" fillId="0" borderId="18" xfId="220" applyNumberFormat="1" applyFont="1" applyBorder="1" applyProtection="1">
      <protection locked="0"/>
    </xf>
    <xf numFmtId="10" fontId="0" fillId="0" borderId="0" xfId="0" applyNumberFormat="1" applyProtection="1">
      <protection locked="0"/>
    </xf>
    <xf numFmtId="10" fontId="2" fillId="0" borderId="0" xfId="208" applyNumberFormat="1" applyFont="1"/>
    <xf numFmtId="3" fontId="2" fillId="0" borderId="0" xfId="208" applyNumberFormat="1" applyFont="1"/>
    <xf numFmtId="10" fontId="8" fillId="0" borderId="0" xfId="220" applyNumberFormat="1" applyFont="1" applyFill="1" applyBorder="1"/>
    <xf numFmtId="43" fontId="2" fillId="0" borderId="0" xfId="87" applyFont="1" applyFill="1" applyBorder="1"/>
    <xf numFmtId="43" fontId="9" fillId="0" borderId="18" xfId="208" applyNumberFormat="1" applyBorder="1"/>
    <xf numFmtId="38" fontId="77" fillId="0" borderId="0" xfId="0" applyNumberFormat="1" applyFont="1" applyAlignment="1">
      <alignment horizontal="center" wrapText="1"/>
    </xf>
    <xf numFmtId="172" fontId="77" fillId="0" borderId="0" xfId="383" applyNumberFormat="1" applyFont="1" applyFill="1" applyAlignment="1">
      <alignment horizontal="left" wrapText="1"/>
    </xf>
    <xf numFmtId="172" fontId="7" fillId="0" borderId="0" xfId="383" applyNumberFormat="1" applyFont="1" applyAlignment="1">
      <alignment horizontal="left"/>
    </xf>
    <xf numFmtId="172" fontId="7" fillId="0" borderId="0" xfId="383" applyNumberFormat="1" applyFont="1"/>
    <xf numFmtId="172" fontId="6" fillId="0" borderId="0" xfId="383" applyNumberFormat="1" applyFont="1" applyFill="1" applyAlignment="1">
      <alignment horizontal="left" wrapText="1"/>
    </xf>
    <xf numFmtId="172" fontId="6" fillId="0" borderId="20" xfId="383" applyNumberFormat="1" applyFont="1" applyBorder="1"/>
    <xf numFmtId="41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7" fillId="50" borderId="0" xfId="0" applyNumberFormat="1" applyFont="1" applyFill="1"/>
    <xf numFmtId="172" fontId="0" fillId="0" borderId="0" xfId="383" applyNumberFormat="1" applyFont="1"/>
    <xf numFmtId="164" fontId="0" fillId="0" borderId="0" xfId="0" applyNumberFormat="1"/>
    <xf numFmtId="172" fontId="0" fillId="0" borderId="0" xfId="0" applyNumberFormat="1"/>
    <xf numFmtId="0" fontId="6" fillId="0" borderId="0" xfId="0" applyFont="1" applyAlignment="1">
      <alignment horizontal="center"/>
    </xf>
    <xf numFmtId="0" fontId="78" fillId="0" borderId="0" xfId="0" applyFont="1"/>
    <xf numFmtId="0" fontId="79" fillId="0" borderId="0" xfId="0" applyFont="1"/>
    <xf numFmtId="0" fontId="79" fillId="0" borderId="0" xfId="0" applyFont="1" applyAlignment="1">
      <alignment horizontal="left"/>
    </xf>
    <xf numFmtId="41" fontId="0" fillId="0" borderId="0" xfId="0" applyNumberFormat="1"/>
    <xf numFmtId="172" fontId="0" fillId="50" borderId="0" xfId="383" applyNumberFormat="1" applyFont="1" applyFill="1"/>
    <xf numFmtId="164" fontId="2" fillId="55" borderId="0" xfId="0" applyNumberFormat="1" applyFont="1" applyFill="1" applyAlignment="1">
      <alignment horizontal="right"/>
    </xf>
    <xf numFmtId="0" fontId="2" fillId="0" borderId="0" xfId="268"/>
    <xf numFmtId="0" fontId="6" fillId="0" borderId="0" xfId="268" applyFont="1" applyAlignment="1">
      <alignment horizontal="center"/>
    </xf>
    <xf numFmtId="0" fontId="2" fillId="0" borderId="18" xfId="268" applyBorder="1"/>
    <xf numFmtId="0" fontId="2" fillId="0" borderId="20" xfId="268" applyBorder="1"/>
    <xf numFmtId="174" fontId="3" fillId="56" borderId="19" xfId="350" applyNumberFormat="1" applyFont="1" applyFill="1" applyBorder="1" applyAlignment="1">
      <alignment horizontal="center"/>
    </xf>
    <xf numFmtId="42" fontId="2" fillId="0" borderId="0" xfId="268" applyNumberFormat="1"/>
    <xf numFmtId="0" fontId="3" fillId="0" borderId="0" xfId="268" applyFont="1"/>
    <xf numFmtId="167" fontId="73" fillId="0" borderId="0" xfId="382" applyFont="1" applyFill="1" applyBorder="1" applyAlignment="1" applyProtection="1">
      <alignment horizontal="left" vertical="top" wrapText="1"/>
    </xf>
    <xf numFmtId="37" fontId="74" fillId="0" borderId="18" xfId="0" applyNumberFormat="1" applyFont="1" applyBorder="1" applyAlignment="1" applyProtection="1">
      <alignment horizontal="left"/>
      <protection locked="0"/>
    </xf>
    <xf numFmtId="168" fontId="6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left"/>
    </xf>
    <xf numFmtId="0" fontId="7" fillId="52" borderId="28" xfId="0" applyFont="1" applyFill="1" applyBorder="1" applyAlignment="1" applyProtection="1">
      <alignment wrapText="1"/>
      <protection locked="0"/>
    </xf>
    <xf numFmtId="0" fontId="0" fillId="52" borderId="53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73" fontId="6" fillId="0" borderId="0" xfId="0" applyNumberFormat="1" applyFont="1" applyAlignment="1">
      <alignment horizontal="center"/>
    </xf>
    <xf numFmtId="0" fontId="6" fillId="0" borderId="0" xfId="268" applyFont="1" applyAlignment="1">
      <alignment horizontal="center"/>
    </xf>
    <xf numFmtId="0" fontId="2" fillId="0" borderId="0" xfId="268" applyAlignment="1">
      <alignment horizontal="center"/>
    </xf>
    <xf numFmtId="174" fontId="6" fillId="56" borderId="0" xfId="268" applyNumberFormat="1" applyFont="1" applyFill="1" applyAlignment="1">
      <alignment horizontal="center"/>
    </xf>
    <xf numFmtId="0" fontId="3" fillId="0" borderId="54" xfId="268" applyFont="1" applyBorder="1" applyAlignment="1">
      <alignment horizontal="center" vertical="top" wrapText="1"/>
    </xf>
    <xf numFmtId="0" fontId="2" fillId="0" borderId="55" xfId="268" applyBorder="1" applyAlignment="1">
      <alignment horizontal="center" wrapText="1"/>
    </xf>
    <xf numFmtId="14" fontId="6" fillId="0" borderId="0" xfId="268" applyNumberFormat="1" applyFont="1" applyAlignment="1">
      <alignment horizontal="center"/>
    </xf>
    <xf numFmtId="14" fontId="2" fillId="0" borderId="0" xfId="268" applyNumberFormat="1" applyAlignment="1">
      <alignment horizontal="center"/>
    </xf>
    <xf numFmtId="174" fontId="3" fillId="56" borderId="28" xfId="350" applyNumberFormat="1" applyFont="1" applyFill="1" applyBorder="1" applyAlignment="1">
      <alignment horizontal="center"/>
    </xf>
    <xf numFmtId="174" fontId="2" fillId="0" borderId="56" xfId="268" applyNumberFormat="1" applyBorder="1" applyAlignment="1">
      <alignment horizontal="center"/>
    </xf>
    <xf numFmtId="174" fontId="2" fillId="0" borderId="53" xfId="268" applyNumberFormat="1" applyBorder="1" applyAlignment="1">
      <alignment horizontal="center"/>
    </xf>
  </cellXfs>
  <cellStyles count="384">
    <cellStyle name="20% - Accent1 2" xfId="1" xr:uid="{00000000-0005-0000-0000-000000000000}"/>
    <cellStyle name="20% - Accent1 2 2" xfId="269" xr:uid="{00000000-0005-0000-0000-000001000000}"/>
    <cellStyle name="20% - Accent1 3" xfId="2" xr:uid="{00000000-0005-0000-0000-000002000000}"/>
    <cellStyle name="20% - Accent1 3 2" xfId="3" xr:uid="{00000000-0005-0000-0000-000003000000}"/>
    <cellStyle name="20% - Accent2 2" xfId="4" xr:uid="{00000000-0005-0000-0000-000004000000}"/>
    <cellStyle name="20% - Accent2 2 2" xfId="270" xr:uid="{00000000-0005-0000-0000-000005000000}"/>
    <cellStyle name="20% - Accent2 3" xfId="5" xr:uid="{00000000-0005-0000-0000-000006000000}"/>
    <cellStyle name="20% - Accent2 3 2" xfId="6" xr:uid="{00000000-0005-0000-0000-000007000000}"/>
    <cellStyle name="20% - Accent2 3 2 2" xfId="381" xr:uid="{00000000-0005-0000-0000-000008000000}"/>
    <cellStyle name="20% - Accent2 3 3" xfId="271" xr:uid="{00000000-0005-0000-0000-000009000000}"/>
    <cellStyle name="20% - Accent3 2" xfId="7" xr:uid="{00000000-0005-0000-0000-00000A000000}"/>
    <cellStyle name="20% - Accent3 2 2" xfId="272" xr:uid="{00000000-0005-0000-0000-00000B000000}"/>
    <cellStyle name="20% - Accent3 3" xfId="8" xr:uid="{00000000-0005-0000-0000-00000C000000}"/>
    <cellStyle name="20% - Accent3 3 2" xfId="9" xr:uid="{00000000-0005-0000-0000-00000D000000}"/>
    <cellStyle name="20% - Accent3 3 2 2" xfId="380" xr:uid="{00000000-0005-0000-0000-00000E000000}"/>
    <cellStyle name="20% - Accent3 3 3" xfId="273" xr:uid="{00000000-0005-0000-0000-00000F000000}"/>
    <cellStyle name="20% - Accent4 2" xfId="10" xr:uid="{00000000-0005-0000-0000-000010000000}"/>
    <cellStyle name="20% - Accent4 2 2" xfId="274" xr:uid="{00000000-0005-0000-0000-000011000000}"/>
    <cellStyle name="20% - Accent4 3" xfId="11" xr:uid="{00000000-0005-0000-0000-000012000000}"/>
    <cellStyle name="20% - Accent4 3 2" xfId="12" xr:uid="{00000000-0005-0000-0000-000013000000}"/>
    <cellStyle name="20% - Accent5 2" xfId="13" xr:uid="{00000000-0005-0000-0000-000014000000}"/>
    <cellStyle name="20% - Accent5 2 2" xfId="275" xr:uid="{00000000-0005-0000-0000-000015000000}"/>
    <cellStyle name="20% - Accent5 3" xfId="14" xr:uid="{00000000-0005-0000-0000-000016000000}"/>
    <cellStyle name="20% - Accent5 3 2" xfId="15" xr:uid="{00000000-0005-0000-0000-000017000000}"/>
    <cellStyle name="20% - Accent6 2" xfId="16" xr:uid="{00000000-0005-0000-0000-000018000000}"/>
    <cellStyle name="20% - Accent6 2 2" xfId="276" xr:uid="{00000000-0005-0000-0000-000019000000}"/>
    <cellStyle name="20% - Accent6 3" xfId="17" xr:uid="{00000000-0005-0000-0000-00001A000000}"/>
    <cellStyle name="20% - Accent6 3 2" xfId="18" xr:uid="{00000000-0005-0000-0000-00001B000000}"/>
    <cellStyle name="20% - Accent6 3 2 2" xfId="379" xr:uid="{00000000-0005-0000-0000-00001C000000}"/>
    <cellStyle name="20% - Accent6 3 3" xfId="277" xr:uid="{00000000-0005-0000-0000-00001D000000}"/>
    <cellStyle name="40% - Accent1 2" xfId="19" xr:uid="{00000000-0005-0000-0000-00001E000000}"/>
    <cellStyle name="40% - Accent1 2 2" xfId="278" xr:uid="{00000000-0005-0000-0000-00001F000000}"/>
    <cellStyle name="40% - Accent1 3" xfId="20" xr:uid="{00000000-0005-0000-0000-000020000000}"/>
    <cellStyle name="40% - Accent1 3 2" xfId="21" xr:uid="{00000000-0005-0000-0000-000021000000}"/>
    <cellStyle name="40% - Accent2 2" xfId="22" xr:uid="{00000000-0005-0000-0000-000022000000}"/>
    <cellStyle name="40% - Accent2 2 2" xfId="279" xr:uid="{00000000-0005-0000-0000-000023000000}"/>
    <cellStyle name="40% - Accent2 3" xfId="23" xr:uid="{00000000-0005-0000-0000-000024000000}"/>
    <cellStyle name="40% - Accent2 3 2" xfId="24" xr:uid="{00000000-0005-0000-0000-000025000000}"/>
    <cellStyle name="40% - Accent2 3 2 2" xfId="378" xr:uid="{00000000-0005-0000-0000-000026000000}"/>
    <cellStyle name="40% - Accent2 3 3" xfId="280" xr:uid="{00000000-0005-0000-0000-000027000000}"/>
    <cellStyle name="40% - Accent3 2" xfId="25" xr:uid="{00000000-0005-0000-0000-000028000000}"/>
    <cellStyle name="40% - Accent3 2 2" xfId="281" xr:uid="{00000000-0005-0000-0000-000029000000}"/>
    <cellStyle name="40% - Accent3 3" xfId="26" xr:uid="{00000000-0005-0000-0000-00002A000000}"/>
    <cellStyle name="40% - Accent3 3 2" xfId="27" xr:uid="{00000000-0005-0000-0000-00002B000000}"/>
    <cellStyle name="40% - Accent3 3 2 2" xfId="376" xr:uid="{00000000-0005-0000-0000-00002C000000}"/>
    <cellStyle name="40% - Accent3 3 3" xfId="282" xr:uid="{00000000-0005-0000-0000-00002D000000}"/>
    <cellStyle name="40% - Accent4 2" xfId="28" xr:uid="{00000000-0005-0000-0000-00002E000000}"/>
    <cellStyle name="40% - Accent4 2 2" xfId="283" xr:uid="{00000000-0005-0000-0000-00002F000000}"/>
    <cellStyle name="40% - Accent4 3" xfId="29" xr:uid="{00000000-0005-0000-0000-000030000000}"/>
    <cellStyle name="40% - Accent4 3 2" xfId="30" xr:uid="{00000000-0005-0000-0000-000031000000}"/>
    <cellStyle name="40% - Accent4 3 2 2" xfId="375" xr:uid="{00000000-0005-0000-0000-000032000000}"/>
    <cellStyle name="40% - Accent4 3 3" xfId="284" xr:uid="{00000000-0005-0000-0000-000033000000}"/>
    <cellStyle name="40% - Accent5 2" xfId="31" xr:uid="{00000000-0005-0000-0000-000034000000}"/>
    <cellStyle name="40% - Accent5 2 2" xfId="285" xr:uid="{00000000-0005-0000-0000-000035000000}"/>
    <cellStyle name="40% - Accent5 3" xfId="32" xr:uid="{00000000-0005-0000-0000-000036000000}"/>
    <cellStyle name="40% - Accent5 3 2" xfId="33" xr:uid="{00000000-0005-0000-0000-000037000000}"/>
    <cellStyle name="40% - Accent5 3 2 2" xfId="374" xr:uid="{00000000-0005-0000-0000-000038000000}"/>
    <cellStyle name="40% - Accent5 3 3" xfId="286" xr:uid="{00000000-0005-0000-0000-000039000000}"/>
    <cellStyle name="40% - Accent6 2" xfId="34" xr:uid="{00000000-0005-0000-0000-00003A000000}"/>
    <cellStyle name="40% - Accent6 2 2" xfId="287" xr:uid="{00000000-0005-0000-0000-00003B000000}"/>
    <cellStyle name="40% - Accent6 3" xfId="35" xr:uid="{00000000-0005-0000-0000-00003C000000}"/>
    <cellStyle name="40% - Accent6 3 2" xfId="36" xr:uid="{00000000-0005-0000-0000-00003D000000}"/>
    <cellStyle name="40% - Accent6 3 2 2" xfId="373" xr:uid="{00000000-0005-0000-0000-00003E000000}"/>
    <cellStyle name="40% - Accent6 3 3" xfId="288" xr:uid="{00000000-0005-0000-0000-00003F000000}"/>
    <cellStyle name="60% - Accent1 2" xfId="37" xr:uid="{00000000-0005-0000-0000-000040000000}"/>
    <cellStyle name="60% - Accent1 2 2" xfId="38" xr:uid="{00000000-0005-0000-0000-000041000000}"/>
    <cellStyle name="60% - Accent1 3" xfId="39" xr:uid="{00000000-0005-0000-0000-000042000000}"/>
    <cellStyle name="60% - Accent1 3 2" xfId="289" xr:uid="{00000000-0005-0000-0000-000043000000}"/>
    <cellStyle name="60% - Accent2 2" xfId="40" xr:uid="{00000000-0005-0000-0000-000044000000}"/>
    <cellStyle name="60% - Accent2 2 2" xfId="41" xr:uid="{00000000-0005-0000-0000-000045000000}"/>
    <cellStyle name="60% - Accent2 3" xfId="42" xr:uid="{00000000-0005-0000-0000-000046000000}"/>
    <cellStyle name="60% - Accent2 3 2" xfId="290" xr:uid="{00000000-0005-0000-0000-000047000000}"/>
    <cellStyle name="60% - Accent3 2" xfId="43" xr:uid="{00000000-0005-0000-0000-000048000000}"/>
    <cellStyle name="60% - Accent3 2 2" xfId="44" xr:uid="{00000000-0005-0000-0000-000049000000}"/>
    <cellStyle name="60% - Accent3 3" xfId="45" xr:uid="{00000000-0005-0000-0000-00004A000000}"/>
    <cellStyle name="60% - Accent3 3 2" xfId="291" xr:uid="{00000000-0005-0000-0000-00004B000000}"/>
    <cellStyle name="60% - Accent4 2" xfId="46" xr:uid="{00000000-0005-0000-0000-00004C000000}"/>
    <cellStyle name="60% - Accent4 2 2" xfId="47" xr:uid="{00000000-0005-0000-0000-00004D000000}"/>
    <cellStyle name="60% - Accent4 3" xfId="48" xr:uid="{00000000-0005-0000-0000-00004E000000}"/>
    <cellStyle name="60% - Accent4 3 2" xfId="292" xr:uid="{00000000-0005-0000-0000-00004F000000}"/>
    <cellStyle name="60% - Accent5 2" xfId="49" xr:uid="{00000000-0005-0000-0000-000050000000}"/>
    <cellStyle name="60% - Accent5 2 2" xfId="50" xr:uid="{00000000-0005-0000-0000-000051000000}"/>
    <cellStyle name="60% - Accent5 3" xfId="51" xr:uid="{00000000-0005-0000-0000-000052000000}"/>
    <cellStyle name="60% - Accent5 3 2" xfId="293" xr:uid="{00000000-0005-0000-0000-000053000000}"/>
    <cellStyle name="60% - Accent6 2" xfId="52" xr:uid="{00000000-0005-0000-0000-000054000000}"/>
    <cellStyle name="60% - Accent6 2 2" xfId="53" xr:uid="{00000000-0005-0000-0000-000055000000}"/>
    <cellStyle name="60% - Accent6 3" xfId="54" xr:uid="{00000000-0005-0000-0000-000056000000}"/>
    <cellStyle name="60% - Accent6 3 2" xfId="295" xr:uid="{00000000-0005-0000-0000-000057000000}"/>
    <cellStyle name="Accent1 2" xfId="55" xr:uid="{00000000-0005-0000-0000-000058000000}"/>
    <cellStyle name="Accent1 2 2" xfId="56" xr:uid="{00000000-0005-0000-0000-000059000000}"/>
    <cellStyle name="Accent1 3" xfId="57" xr:uid="{00000000-0005-0000-0000-00005A000000}"/>
    <cellStyle name="Accent1 3 2" xfId="296" xr:uid="{00000000-0005-0000-0000-00005B000000}"/>
    <cellStyle name="Accent2 2" xfId="58" xr:uid="{00000000-0005-0000-0000-00005C000000}"/>
    <cellStyle name="Accent2 2 2" xfId="59" xr:uid="{00000000-0005-0000-0000-00005D000000}"/>
    <cellStyle name="Accent2 3" xfId="60" xr:uid="{00000000-0005-0000-0000-00005E000000}"/>
    <cellStyle name="Accent2 3 2" xfId="297" xr:uid="{00000000-0005-0000-0000-00005F000000}"/>
    <cellStyle name="Accent3 2" xfId="61" xr:uid="{00000000-0005-0000-0000-000060000000}"/>
    <cellStyle name="Accent3 2 2" xfId="62" xr:uid="{00000000-0005-0000-0000-000061000000}"/>
    <cellStyle name="Accent3 3" xfId="63" xr:uid="{00000000-0005-0000-0000-000062000000}"/>
    <cellStyle name="Accent3 3 2" xfId="298" xr:uid="{00000000-0005-0000-0000-000063000000}"/>
    <cellStyle name="Accent4 2" xfId="64" xr:uid="{00000000-0005-0000-0000-000064000000}"/>
    <cellStyle name="Accent4 2 2" xfId="65" xr:uid="{00000000-0005-0000-0000-000065000000}"/>
    <cellStyle name="Accent4 3" xfId="66" xr:uid="{00000000-0005-0000-0000-000066000000}"/>
    <cellStyle name="Accent4 3 2" xfId="299" xr:uid="{00000000-0005-0000-0000-000067000000}"/>
    <cellStyle name="Accent5 2" xfId="67" xr:uid="{00000000-0005-0000-0000-000068000000}"/>
    <cellStyle name="Accent5 2 2" xfId="68" xr:uid="{00000000-0005-0000-0000-000069000000}"/>
    <cellStyle name="Accent5 3" xfId="69" xr:uid="{00000000-0005-0000-0000-00006A000000}"/>
    <cellStyle name="Accent5 3 2" xfId="300" xr:uid="{00000000-0005-0000-0000-00006B000000}"/>
    <cellStyle name="Accent6 2" xfId="70" xr:uid="{00000000-0005-0000-0000-00006C000000}"/>
    <cellStyle name="Accent6 2 2" xfId="71" xr:uid="{00000000-0005-0000-0000-00006D000000}"/>
    <cellStyle name="Accent6 3" xfId="72" xr:uid="{00000000-0005-0000-0000-00006E000000}"/>
    <cellStyle name="Accent6 3 2" xfId="301" xr:uid="{00000000-0005-0000-0000-00006F000000}"/>
    <cellStyle name="Bad 2" xfId="73" xr:uid="{00000000-0005-0000-0000-000070000000}"/>
    <cellStyle name="Bad 2 2" xfId="74" xr:uid="{00000000-0005-0000-0000-000071000000}"/>
    <cellStyle name="Bad 3" xfId="75" xr:uid="{00000000-0005-0000-0000-000072000000}"/>
    <cellStyle name="Bad 3 2" xfId="302" xr:uid="{00000000-0005-0000-0000-000073000000}"/>
    <cellStyle name="Calculation 2" xfId="76" xr:uid="{00000000-0005-0000-0000-000074000000}"/>
    <cellStyle name="Calculation 2 2" xfId="77" xr:uid="{00000000-0005-0000-0000-000075000000}"/>
    <cellStyle name="Calculation 3" xfId="78" xr:uid="{00000000-0005-0000-0000-000076000000}"/>
    <cellStyle name="Calculation 3 2" xfId="303" xr:uid="{00000000-0005-0000-0000-000077000000}"/>
    <cellStyle name="Check Cell 2" xfId="79" xr:uid="{00000000-0005-0000-0000-000078000000}"/>
    <cellStyle name="Check Cell 2 2" xfId="80" xr:uid="{00000000-0005-0000-0000-000079000000}"/>
    <cellStyle name="Check Cell 3" xfId="81" xr:uid="{00000000-0005-0000-0000-00007A000000}"/>
    <cellStyle name="Check Cell 3 2" xfId="304" xr:uid="{00000000-0005-0000-0000-00007B000000}"/>
    <cellStyle name="Comma" xfId="82" builtinId="3"/>
    <cellStyle name="Comma 10" xfId="83" xr:uid="{00000000-0005-0000-0000-00007D000000}"/>
    <cellStyle name="Comma 10 2" xfId="84" xr:uid="{00000000-0005-0000-0000-00007E000000}"/>
    <cellStyle name="Comma 10 3" xfId="85" xr:uid="{00000000-0005-0000-0000-00007F000000}"/>
    <cellStyle name="Comma 10 4" xfId="339" xr:uid="{00000000-0005-0000-0000-000080000000}"/>
    <cellStyle name="Comma 11" xfId="86" xr:uid="{00000000-0005-0000-0000-000081000000}"/>
    <cellStyle name="Comma 11 2" xfId="341" xr:uid="{00000000-0005-0000-0000-000082000000}"/>
    <cellStyle name="Comma 12" xfId="338" xr:uid="{00000000-0005-0000-0000-000083000000}"/>
    <cellStyle name="Comma 12 2" xfId="340" xr:uid="{00000000-0005-0000-0000-000084000000}"/>
    <cellStyle name="Comma 2" xfId="87" xr:uid="{00000000-0005-0000-0000-000085000000}"/>
    <cellStyle name="Comma 2 2" xfId="88" xr:uid="{00000000-0005-0000-0000-000086000000}"/>
    <cellStyle name="Comma 2 3" xfId="89" xr:uid="{00000000-0005-0000-0000-000087000000}"/>
    <cellStyle name="Comma 2 4" xfId="90" xr:uid="{00000000-0005-0000-0000-000088000000}"/>
    <cellStyle name="Comma 2 5" xfId="91" xr:uid="{00000000-0005-0000-0000-000089000000}"/>
    <cellStyle name="Comma 2 6" xfId="92" xr:uid="{00000000-0005-0000-0000-00008A000000}"/>
    <cellStyle name="Comma 2 7" xfId="93" xr:uid="{00000000-0005-0000-0000-00008B000000}"/>
    <cellStyle name="Comma 2 8" xfId="94" xr:uid="{00000000-0005-0000-0000-00008C000000}"/>
    <cellStyle name="Comma 3" xfId="305" xr:uid="{00000000-0005-0000-0000-00008D000000}"/>
    <cellStyle name="Comma 3 2" xfId="95" xr:uid="{00000000-0005-0000-0000-00008E000000}"/>
    <cellStyle name="Comma 3 2 2" xfId="96" xr:uid="{00000000-0005-0000-0000-00008F000000}"/>
    <cellStyle name="Comma 3 3" xfId="97" xr:uid="{00000000-0005-0000-0000-000090000000}"/>
    <cellStyle name="Comma 3 4" xfId="98" xr:uid="{00000000-0005-0000-0000-000091000000}"/>
    <cellStyle name="Comma 3 5" xfId="99" xr:uid="{00000000-0005-0000-0000-000092000000}"/>
    <cellStyle name="Comma 3 6" xfId="100" xr:uid="{00000000-0005-0000-0000-000093000000}"/>
    <cellStyle name="Comma 3 7" xfId="101" xr:uid="{00000000-0005-0000-0000-000094000000}"/>
    <cellStyle name="Comma 3 7 2" xfId="368" xr:uid="{00000000-0005-0000-0000-000095000000}"/>
    <cellStyle name="Comma 3 8" xfId="102" xr:uid="{00000000-0005-0000-0000-000096000000}"/>
    <cellStyle name="Comma 4" xfId="103" xr:uid="{00000000-0005-0000-0000-000097000000}"/>
    <cellStyle name="Comma 4 2" xfId="306" xr:uid="{00000000-0005-0000-0000-000098000000}"/>
    <cellStyle name="Comma 5" xfId="104" xr:uid="{00000000-0005-0000-0000-000099000000}"/>
    <cellStyle name="Comma 5 2" xfId="105" xr:uid="{00000000-0005-0000-0000-00009A000000}"/>
    <cellStyle name="Comma 5 3" xfId="345" xr:uid="{00000000-0005-0000-0000-00009B000000}"/>
    <cellStyle name="Comma 6" xfId="106" xr:uid="{00000000-0005-0000-0000-00009C000000}"/>
    <cellStyle name="Comma 6 2" xfId="107" xr:uid="{00000000-0005-0000-0000-00009D000000}"/>
    <cellStyle name="Comma 6 3" xfId="108" xr:uid="{00000000-0005-0000-0000-00009E000000}"/>
    <cellStyle name="Comma 6 4" xfId="346" xr:uid="{00000000-0005-0000-0000-00009F000000}"/>
    <cellStyle name="Comma 7" xfId="109" xr:uid="{00000000-0005-0000-0000-0000A0000000}"/>
    <cellStyle name="Comma 7 2" xfId="110" xr:uid="{00000000-0005-0000-0000-0000A1000000}"/>
    <cellStyle name="Comma 7 3" xfId="111" xr:uid="{00000000-0005-0000-0000-0000A2000000}"/>
    <cellStyle name="Comma 7 4" xfId="347" xr:uid="{00000000-0005-0000-0000-0000A3000000}"/>
    <cellStyle name="Comma 8" xfId="112" xr:uid="{00000000-0005-0000-0000-0000A4000000}"/>
    <cellStyle name="Comma 8 2" xfId="113" xr:uid="{00000000-0005-0000-0000-0000A5000000}"/>
    <cellStyle name="Comma 8 3" xfId="114" xr:uid="{00000000-0005-0000-0000-0000A6000000}"/>
    <cellStyle name="Comma 8 4" xfId="348" xr:uid="{00000000-0005-0000-0000-0000A7000000}"/>
    <cellStyle name="Comma 9" xfId="115" xr:uid="{00000000-0005-0000-0000-0000A8000000}"/>
    <cellStyle name="Comma 9 2" xfId="116" xr:uid="{00000000-0005-0000-0000-0000A9000000}"/>
    <cellStyle name="Comma 9 3" xfId="117" xr:uid="{00000000-0005-0000-0000-0000AA000000}"/>
    <cellStyle name="Comma 9 4" xfId="349" xr:uid="{00000000-0005-0000-0000-0000AB000000}"/>
    <cellStyle name="Comma0" xfId="118" xr:uid="{00000000-0005-0000-0000-0000AC000000}"/>
    <cellStyle name="Comma0 2" xfId="119" xr:uid="{00000000-0005-0000-0000-0000AD000000}"/>
    <cellStyle name="Currency" xfId="383" builtinId="4"/>
    <cellStyle name="Currency 10" xfId="120" xr:uid="{00000000-0005-0000-0000-0000AF000000}"/>
    <cellStyle name="Currency 10 2" xfId="121" xr:uid="{00000000-0005-0000-0000-0000B0000000}"/>
    <cellStyle name="Currency 10 3" xfId="122" xr:uid="{00000000-0005-0000-0000-0000B1000000}"/>
    <cellStyle name="Currency 10 4" xfId="351" xr:uid="{00000000-0005-0000-0000-0000B2000000}"/>
    <cellStyle name="Currency 11" xfId="123" xr:uid="{00000000-0005-0000-0000-0000B3000000}"/>
    <cellStyle name="Currency 11 2" xfId="352" xr:uid="{00000000-0005-0000-0000-0000B4000000}"/>
    <cellStyle name="Currency 12" xfId="350" xr:uid="{00000000-0005-0000-0000-0000B5000000}"/>
    <cellStyle name="Currency 12 2" xfId="369" xr:uid="{00000000-0005-0000-0000-0000B6000000}"/>
    <cellStyle name="Currency 2" xfId="124" xr:uid="{00000000-0005-0000-0000-0000B7000000}"/>
    <cellStyle name="Currency 2 2" xfId="125" xr:uid="{00000000-0005-0000-0000-0000B8000000}"/>
    <cellStyle name="Currency 2 3" xfId="126" xr:uid="{00000000-0005-0000-0000-0000B9000000}"/>
    <cellStyle name="Currency 2 4" xfId="127" xr:uid="{00000000-0005-0000-0000-0000BA000000}"/>
    <cellStyle name="Currency 2 5" xfId="128" xr:uid="{00000000-0005-0000-0000-0000BB000000}"/>
    <cellStyle name="Currency 2 6" xfId="129" xr:uid="{00000000-0005-0000-0000-0000BC000000}"/>
    <cellStyle name="Currency 2 7" xfId="130" xr:uid="{00000000-0005-0000-0000-0000BD000000}"/>
    <cellStyle name="Currency 2 8" xfId="131" xr:uid="{00000000-0005-0000-0000-0000BE000000}"/>
    <cellStyle name="Currency 3" xfId="132" xr:uid="{00000000-0005-0000-0000-0000BF000000}"/>
    <cellStyle name="Currency 3 2" xfId="133" xr:uid="{00000000-0005-0000-0000-0000C0000000}"/>
    <cellStyle name="Currency 3 3" xfId="134" xr:uid="{00000000-0005-0000-0000-0000C1000000}"/>
    <cellStyle name="Currency 3 4" xfId="135" xr:uid="{00000000-0005-0000-0000-0000C2000000}"/>
    <cellStyle name="Currency 3 5" xfId="136" xr:uid="{00000000-0005-0000-0000-0000C3000000}"/>
    <cellStyle name="Currency 3 6" xfId="137" xr:uid="{00000000-0005-0000-0000-0000C4000000}"/>
    <cellStyle name="Currency 3 7" xfId="138" xr:uid="{00000000-0005-0000-0000-0000C5000000}"/>
    <cellStyle name="Currency 3 7 2" xfId="367" xr:uid="{00000000-0005-0000-0000-0000C6000000}"/>
    <cellStyle name="Currency 3 8" xfId="139" xr:uid="{00000000-0005-0000-0000-0000C7000000}"/>
    <cellStyle name="Currency 4" xfId="140" xr:uid="{00000000-0005-0000-0000-0000C8000000}"/>
    <cellStyle name="Currency 4 2" xfId="307" xr:uid="{00000000-0005-0000-0000-0000C9000000}"/>
    <cellStyle name="Currency 5" xfId="141" xr:uid="{00000000-0005-0000-0000-0000CA000000}"/>
    <cellStyle name="Currency 5 2" xfId="142" xr:uid="{00000000-0005-0000-0000-0000CB000000}"/>
    <cellStyle name="Currency 5 3" xfId="354" xr:uid="{00000000-0005-0000-0000-0000CC000000}"/>
    <cellStyle name="Currency 6" xfId="143" xr:uid="{00000000-0005-0000-0000-0000CD000000}"/>
    <cellStyle name="Currency 6 2" xfId="144" xr:uid="{00000000-0005-0000-0000-0000CE000000}"/>
    <cellStyle name="Currency 6 3" xfId="145" xr:uid="{00000000-0005-0000-0000-0000CF000000}"/>
    <cellStyle name="Currency 6 4" xfId="355" xr:uid="{00000000-0005-0000-0000-0000D0000000}"/>
    <cellStyle name="Currency 7" xfId="146" xr:uid="{00000000-0005-0000-0000-0000D1000000}"/>
    <cellStyle name="Currency 7 2" xfId="147" xr:uid="{00000000-0005-0000-0000-0000D2000000}"/>
    <cellStyle name="Currency 7 3" xfId="148" xr:uid="{00000000-0005-0000-0000-0000D3000000}"/>
    <cellStyle name="Currency 7 4" xfId="356" xr:uid="{00000000-0005-0000-0000-0000D4000000}"/>
    <cellStyle name="Currency 8" xfId="149" xr:uid="{00000000-0005-0000-0000-0000D5000000}"/>
    <cellStyle name="Currency 8 2" xfId="150" xr:uid="{00000000-0005-0000-0000-0000D6000000}"/>
    <cellStyle name="Currency 8 3" xfId="151" xr:uid="{00000000-0005-0000-0000-0000D7000000}"/>
    <cellStyle name="Currency 8 4" xfId="357" xr:uid="{00000000-0005-0000-0000-0000D8000000}"/>
    <cellStyle name="Currency 9" xfId="152" xr:uid="{00000000-0005-0000-0000-0000D9000000}"/>
    <cellStyle name="Currency 9 2" xfId="153" xr:uid="{00000000-0005-0000-0000-0000DA000000}"/>
    <cellStyle name="Currency 9 3" xfId="154" xr:uid="{00000000-0005-0000-0000-0000DB000000}"/>
    <cellStyle name="Currency 9 4" xfId="358" xr:uid="{00000000-0005-0000-0000-0000DC000000}"/>
    <cellStyle name="Currency0" xfId="155" xr:uid="{00000000-0005-0000-0000-0000DD000000}"/>
    <cellStyle name="Currency0 2" xfId="156" xr:uid="{00000000-0005-0000-0000-0000DE000000}"/>
    <cellStyle name="Date" xfId="157" xr:uid="{00000000-0005-0000-0000-0000DF000000}"/>
    <cellStyle name="Date 2" xfId="158" xr:uid="{00000000-0005-0000-0000-0000E0000000}"/>
    <cellStyle name="Explanatory Text 2" xfId="159" xr:uid="{00000000-0005-0000-0000-0000E1000000}"/>
    <cellStyle name="Explanatory Text 2 2" xfId="160" xr:uid="{00000000-0005-0000-0000-0000E2000000}"/>
    <cellStyle name="Explanatory Text 2 2 2" xfId="337" xr:uid="{00000000-0005-0000-0000-0000E3000000}"/>
    <cellStyle name="Explanatory Text 2 3" xfId="308" xr:uid="{00000000-0005-0000-0000-0000E4000000}"/>
    <cellStyle name="Fixed" xfId="161" xr:uid="{00000000-0005-0000-0000-0000E5000000}"/>
    <cellStyle name="Fixed 2" xfId="162" xr:uid="{00000000-0005-0000-0000-0000E6000000}"/>
    <cellStyle name="Good 2" xfId="163" xr:uid="{00000000-0005-0000-0000-0000E7000000}"/>
    <cellStyle name="Good 2 2" xfId="164" xr:uid="{00000000-0005-0000-0000-0000E8000000}"/>
    <cellStyle name="Good 3" xfId="165" xr:uid="{00000000-0005-0000-0000-0000E9000000}"/>
    <cellStyle name="Good 3 2" xfId="309" xr:uid="{00000000-0005-0000-0000-0000EA000000}"/>
    <cellStyle name="Heading 1 2" xfId="166" xr:uid="{00000000-0005-0000-0000-0000EB000000}"/>
    <cellStyle name="Heading 1 2 2" xfId="167" xr:uid="{00000000-0005-0000-0000-0000EC000000}"/>
    <cellStyle name="Heading 2 2" xfId="168" xr:uid="{00000000-0005-0000-0000-0000ED000000}"/>
    <cellStyle name="Heading 2 2 2" xfId="169" xr:uid="{00000000-0005-0000-0000-0000EE000000}"/>
    <cellStyle name="Heading 3 2" xfId="170" xr:uid="{00000000-0005-0000-0000-0000EF000000}"/>
    <cellStyle name="Heading 3 2 2" xfId="171" xr:uid="{00000000-0005-0000-0000-0000F0000000}"/>
    <cellStyle name="Heading 4 2" xfId="172" xr:uid="{00000000-0005-0000-0000-0000F1000000}"/>
    <cellStyle name="Heading 4 2 2" xfId="173" xr:uid="{00000000-0005-0000-0000-0000F2000000}"/>
    <cellStyle name="Heading 4 3" xfId="174" xr:uid="{00000000-0005-0000-0000-0000F3000000}"/>
    <cellStyle name="Heading 4 3 2" xfId="310" xr:uid="{00000000-0005-0000-0000-0000F4000000}"/>
    <cellStyle name="Hyperlink 2" xfId="175" xr:uid="{00000000-0005-0000-0000-0000F5000000}"/>
    <cellStyle name="Hyperlink 2 2" xfId="176" xr:uid="{00000000-0005-0000-0000-0000F6000000}"/>
    <cellStyle name="Hyperlink 3" xfId="177" xr:uid="{00000000-0005-0000-0000-0000F7000000}"/>
    <cellStyle name="Hyperlink 3 2" xfId="178" xr:uid="{00000000-0005-0000-0000-0000F8000000}"/>
    <cellStyle name="Hyperlink 4" xfId="311" xr:uid="{00000000-0005-0000-0000-0000F9000000}"/>
    <cellStyle name="Input 2" xfId="179" xr:uid="{00000000-0005-0000-0000-0000FA000000}"/>
    <cellStyle name="Input 2 2" xfId="180" xr:uid="{00000000-0005-0000-0000-0000FB000000}"/>
    <cellStyle name="Input 3" xfId="181" xr:uid="{00000000-0005-0000-0000-0000FC000000}"/>
    <cellStyle name="Input 3 2" xfId="312" xr:uid="{00000000-0005-0000-0000-0000FD000000}"/>
    <cellStyle name="Line-Calc" xfId="182" xr:uid="{00000000-0005-0000-0000-0000FE000000}"/>
    <cellStyle name="Line-Calc 2" xfId="183" xr:uid="{00000000-0005-0000-0000-0000FF000000}"/>
    <cellStyle name="Line-Calc 3" xfId="184" xr:uid="{00000000-0005-0000-0000-000000010000}"/>
    <cellStyle name="Line-Calc 4" xfId="313" xr:uid="{00000000-0005-0000-0000-000001010000}"/>
    <cellStyle name="Line-Color" xfId="185" xr:uid="{00000000-0005-0000-0000-000002010000}"/>
    <cellStyle name="Line-Color 2" xfId="186" xr:uid="{00000000-0005-0000-0000-000003010000}"/>
    <cellStyle name="Line-Color 3" xfId="187" xr:uid="{00000000-0005-0000-0000-000004010000}"/>
    <cellStyle name="Line-Color 4" xfId="188" xr:uid="{00000000-0005-0000-0000-000005010000}"/>
    <cellStyle name="Line-Color 5" xfId="314" xr:uid="{00000000-0005-0000-0000-000006010000}"/>
    <cellStyle name="Line-Color_Medicaid (All) &amp; Medicare 2540" xfId="315" xr:uid="{00000000-0005-0000-0000-000007010000}"/>
    <cellStyle name="Line-Dark" xfId="189" xr:uid="{00000000-0005-0000-0000-000008010000}"/>
    <cellStyle name="Line-Total" xfId="190" xr:uid="{00000000-0005-0000-0000-000009010000}"/>
    <cellStyle name="Line-Total 2" xfId="191" xr:uid="{00000000-0005-0000-0000-00000A010000}"/>
    <cellStyle name="Line-Total 3" xfId="192" xr:uid="{00000000-0005-0000-0000-00000B010000}"/>
    <cellStyle name="Line-Total 4" xfId="316" xr:uid="{00000000-0005-0000-0000-00000C010000}"/>
    <cellStyle name="Line-Total_XHCF3-97" xfId="193" xr:uid="{00000000-0005-0000-0000-00000D010000}"/>
    <cellStyle name="Line-White" xfId="194" xr:uid="{00000000-0005-0000-0000-00000E010000}"/>
    <cellStyle name="Line-White 2" xfId="195" xr:uid="{00000000-0005-0000-0000-00000F010000}"/>
    <cellStyle name="Line-White 3" xfId="196" xr:uid="{00000000-0005-0000-0000-000010010000}"/>
    <cellStyle name="Line-White 3 2" xfId="197" xr:uid="{00000000-0005-0000-0000-000011010000}"/>
    <cellStyle name="Line-White 4" xfId="317" xr:uid="{00000000-0005-0000-0000-000012010000}"/>
    <cellStyle name="Line-White_Medicaid (All) &amp; Medicare 2540" xfId="318" xr:uid="{00000000-0005-0000-0000-000013010000}"/>
    <cellStyle name="Linked Cell 2" xfId="198" xr:uid="{00000000-0005-0000-0000-000014010000}"/>
    <cellStyle name="Linked Cell 2 2" xfId="199" xr:uid="{00000000-0005-0000-0000-000015010000}"/>
    <cellStyle name="Linked Cell 3" xfId="200" xr:uid="{00000000-0005-0000-0000-000016010000}"/>
    <cellStyle name="Linked Cell 3 2" xfId="319" xr:uid="{00000000-0005-0000-0000-000017010000}"/>
    <cellStyle name="Neutral 2" xfId="201" xr:uid="{00000000-0005-0000-0000-000018010000}"/>
    <cellStyle name="Neutral 2 2" xfId="202" xr:uid="{00000000-0005-0000-0000-000019010000}"/>
    <cellStyle name="Neutral 3" xfId="203" xr:uid="{00000000-0005-0000-0000-00001A010000}"/>
    <cellStyle name="Neutral 3 2" xfId="320" xr:uid="{00000000-0005-0000-0000-00001B010000}"/>
    <cellStyle name="Normal" xfId="0" builtinId="0"/>
    <cellStyle name="Normal 10" xfId="267" xr:uid="{00000000-0005-0000-0000-00001D010000}"/>
    <cellStyle name="Normal 2" xfId="204" xr:uid="{00000000-0005-0000-0000-00001E010000}"/>
    <cellStyle name="Normal 2 2" xfId="205" xr:uid="{00000000-0005-0000-0000-00001F010000}"/>
    <cellStyle name="Normal 2 3" xfId="206" xr:uid="{00000000-0005-0000-0000-000020010000}"/>
    <cellStyle name="Normal 3" xfId="207" xr:uid="{00000000-0005-0000-0000-000021010000}"/>
    <cellStyle name="Normal 3 2" xfId="208" xr:uid="{00000000-0005-0000-0000-000022010000}"/>
    <cellStyle name="Normal 3 2 2" xfId="322" xr:uid="{00000000-0005-0000-0000-000023010000}"/>
    <cellStyle name="Normal 3 3" xfId="323" xr:uid="{00000000-0005-0000-0000-000024010000}"/>
    <cellStyle name="Normal 3 4" xfId="321" xr:uid="{00000000-0005-0000-0000-000025010000}"/>
    <cellStyle name="Normal 3_Page 3 (a)" xfId="324" xr:uid="{00000000-0005-0000-0000-000026010000}"/>
    <cellStyle name="Normal 4" xfId="209" xr:uid="{00000000-0005-0000-0000-000027010000}"/>
    <cellStyle name="Normal 4 2" xfId="210" xr:uid="{00000000-0005-0000-0000-000028010000}"/>
    <cellStyle name="Normal 4 3" xfId="268" xr:uid="{00000000-0005-0000-0000-000029010000}"/>
    <cellStyle name="Normal 5" xfId="211" xr:uid="{00000000-0005-0000-0000-00002A010000}"/>
    <cellStyle name="Normal 5 2" xfId="331" xr:uid="{00000000-0005-0000-0000-00002B010000}"/>
    <cellStyle name="Normal 5 3" xfId="370" xr:uid="{00000000-0005-0000-0000-00002C010000}"/>
    <cellStyle name="Normal 6" xfId="212" xr:uid="{00000000-0005-0000-0000-00002D010000}"/>
    <cellStyle name="Normal 6 2" xfId="332" xr:uid="{00000000-0005-0000-0000-00002E010000}"/>
    <cellStyle name="Normal 7" xfId="333" xr:uid="{00000000-0005-0000-0000-00002F010000}"/>
    <cellStyle name="Normal 7 2" xfId="371" xr:uid="{00000000-0005-0000-0000-000030010000}"/>
    <cellStyle name="Normal 8" xfId="334" xr:uid="{00000000-0005-0000-0000-000031010000}"/>
    <cellStyle name="Normal 8 2" xfId="372" xr:uid="{00000000-0005-0000-0000-000032010000}"/>
    <cellStyle name="Normal 9" xfId="335" xr:uid="{00000000-0005-0000-0000-000033010000}"/>
    <cellStyle name="Normal 9 2" xfId="294" xr:uid="{00000000-0005-0000-0000-000034010000}"/>
    <cellStyle name="Note 2" xfId="213" xr:uid="{00000000-0005-0000-0000-000035010000}"/>
    <cellStyle name="Note 2 2" xfId="214" xr:uid="{00000000-0005-0000-0000-000036010000}"/>
    <cellStyle name="Note 3" xfId="215" xr:uid="{00000000-0005-0000-0000-000037010000}"/>
    <cellStyle name="Note 3 2" xfId="216" xr:uid="{00000000-0005-0000-0000-000038010000}"/>
    <cellStyle name="Note 3 2 2" xfId="342" xr:uid="{00000000-0005-0000-0000-000039010000}"/>
    <cellStyle name="Note 3 3" xfId="325" xr:uid="{00000000-0005-0000-0000-00003A010000}"/>
    <cellStyle name="Output 2" xfId="217" xr:uid="{00000000-0005-0000-0000-00003B010000}"/>
    <cellStyle name="Output 2 2" xfId="218" xr:uid="{00000000-0005-0000-0000-00003C010000}"/>
    <cellStyle name="Output 3" xfId="219" xr:uid="{00000000-0005-0000-0000-00003D010000}"/>
    <cellStyle name="Output 3 2" xfId="326" xr:uid="{00000000-0005-0000-0000-00003E010000}"/>
    <cellStyle name="Percent" xfId="220" builtinId="5"/>
    <cellStyle name="Percent 10" xfId="221" xr:uid="{00000000-0005-0000-0000-000040010000}"/>
    <cellStyle name="Percent 10 2" xfId="222" xr:uid="{00000000-0005-0000-0000-000041010000}"/>
    <cellStyle name="Percent 10 3" xfId="223" xr:uid="{00000000-0005-0000-0000-000042010000}"/>
    <cellStyle name="Percent 10 4" xfId="360" xr:uid="{00000000-0005-0000-0000-000043010000}"/>
    <cellStyle name="Percent 11" xfId="361" xr:uid="{00000000-0005-0000-0000-000044010000}"/>
    <cellStyle name="Percent 12" xfId="359" xr:uid="{00000000-0005-0000-0000-000045010000}"/>
    <cellStyle name="Percent 12 2" xfId="377" xr:uid="{00000000-0005-0000-0000-000046010000}"/>
    <cellStyle name="Percent 2" xfId="224" xr:uid="{00000000-0005-0000-0000-000047010000}"/>
    <cellStyle name="Percent 2 2" xfId="225" xr:uid="{00000000-0005-0000-0000-000048010000}"/>
    <cellStyle name="Percent 2 2 2" xfId="327" xr:uid="{00000000-0005-0000-0000-000049010000}"/>
    <cellStyle name="Percent 2 3" xfId="226" xr:uid="{00000000-0005-0000-0000-00004A010000}"/>
    <cellStyle name="Percent 2 4" xfId="227" xr:uid="{00000000-0005-0000-0000-00004B010000}"/>
    <cellStyle name="Percent 2 5" xfId="228" xr:uid="{00000000-0005-0000-0000-00004C010000}"/>
    <cellStyle name="Percent 2 6" xfId="229" xr:uid="{00000000-0005-0000-0000-00004D010000}"/>
    <cellStyle name="Percent 2 7" xfId="230" xr:uid="{00000000-0005-0000-0000-00004E010000}"/>
    <cellStyle name="Percent 2 8" xfId="231" xr:uid="{00000000-0005-0000-0000-00004F010000}"/>
    <cellStyle name="Percent 3" xfId="232" xr:uid="{00000000-0005-0000-0000-000050010000}"/>
    <cellStyle name="Percent 3 2" xfId="233" xr:uid="{00000000-0005-0000-0000-000051010000}"/>
    <cellStyle name="Percent 3 3" xfId="234" xr:uid="{00000000-0005-0000-0000-000052010000}"/>
    <cellStyle name="Percent 3 4" xfId="235" xr:uid="{00000000-0005-0000-0000-000053010000}"/>
    <cellStyle name="Percent 3 5" xfId="236" xr:uid="{00000000-0005-0000-0000-000054010000}"/>
    <cellStyle name="Percent 3 6" xfId="237" xr:uid="{00000000-0005-0000-0000-000055010000}"/>
    <cellStyle name="Percent 3 7" xfId="238" xr:uid="{00000000-0005-0000-0000-000056010000}"/>
    <cellStyle name="Percent 3 7 2" xfId="343" xr:uid="{00000000-0005-0000-0000-000057010000}"/>
    <cellStyle name="Percent 3 8" xfId="239" xr:uid="{00000000-0005-0000-0000-000058010000}"/>
    <cellStyle name="Percent 4" xfId="328" xr:uid="{00000000-0005-0000-0000-000059010000}"/>
    <cellStyle name="Percent 4 2" xfId="240" xr:uid="{00000000-0005-0000-0000-00005A010000}"/>
    <cellStyle name="Percent 4 2 2" xfId="344" xr:uid="{00000000-0005-0000-0000-00005B010000}"/>
    <cellStyle name="Percent 5" xfId="241" xr:uid="{00000000-0005-0000-0000-00005C010000}"/>
    <cellStyle name="Percent 5 2" xfId="242" xr:uid="{00000000-0005-0000-0000-00005D010000}"/>
    <cellStyle name="Percent 5 3" xfId="362" xr:uid="{00000000-0005-0000-0000-00005E010000}"/>
    <cellStyle name="Percent 6" xfId="243" xr:uid="{00000000-0005-0000-0000-00005F010000}"/>
    <cellStyle name="Percent 6 2" xfId="244" xr:uid="{00000000-0005-0000-0000-000060010000}"/>
    <cellStyle name="Percent 6 3" xfId="245" xr:uid="{00000000-0005-0000-0000-000061010000}"/>
    <cellStyle name="Percent 6 4" xfId="363" xr:uid="{00000000-0005-0000-0000-000062010000}"/>
    <cellStyle name="Percent 7" xfId="246" xr:uid="{00000000-0005-0000-0000-000063010000}"/>
    <cellStyle name="Percent 7 2" xfId="247" xr:uid="{00000000-0005-0000-0000-000064010000}"/>
    <cellStyle name="Percent 7 3" xfId="248" xr:uid="{00000000-0005-0000-0000-000065010000}"/>
    <cellStyle name="Percent 7 4" xfId="364" xr:uid="{00000000-0005-0000-0000-000066010000}"/>
    <cellStyle name="Percent 8" xfId="249" xr:uid="{00000000-0005-0000-0000-000067010000}"/>
    <cellStyle name="Percent 8 2" xfId="250" xr:uid="{00000000-0005-0000-0000-000068010000}"/>
    <cellStyle name="Percent 8 3" xfId="251" xr:uid="{00000000-0005-0000-0000-000069010000}"/>
    <cellStyle name="Percent 8 4" xfId="365" xr:uid="{00000000-0005-0000-0000-00006A010000}"/>
    <cellStyle name="Percent 9" xfId="252" xr:uid="{00000000-0005-0000-0000-00006B010000}"/>
    <cellStyle name="Percent 9 2" xfId="253" xr:uid="{00000000-0005-0000-0000-00006C010000}"/>
    <cellStyle name="Percent 9 3" xfId="254" xr:uid="{00000000-0005-0000-0000-00006D010000}"/>
    <cellStyle name="Percent 9 4" xfId="366" xr:uid="{00000000-0005-0000-0000-00006E010000}"/>
    <cellStyle name="RSC_Amt" xfId="255" xr:uid="{00000000-0005-0000-0000-00006F010000}"/>
    <cellStyle name="RSC_Amt 4" xfId="382" xr:uid="{00000000-0005-0000-0000-000070010000}"/>
    <cellStyle name="RSC_Amt_CRY96R3" xfId="336" xr:uid="{00000000-0005-0000-0000-000071010000}"/>
    <cellStyle name="RSC_Amt_CRY96R3 2" xfId="256" xr:uid="{00000000-0005-0000-0000-000072010000}"/>
    <cellStyle name="Schedule" xfId="257" xr:uid="{00000000-0005-0000-0000-000073010000}"/>
    <cellStyle name="Title 2" xfId="258" xr:uid="{00000000-0005-0000-0000-000074010000}"/>
    <cellStyle name="Title 2 2" xfId="259" xr:uid="{00000000-0005-0000-0000-000075010000}"/>
    <cellStyle name="Title 3" xfId="260" xr:uid="{00000000-0005-0000-0000-000076010000}"/>
    <cellStyle name="Total 2" xfId="261" xr:uid="{00000000-0005-0000-0000-000077010000}"/>
    <cellStyle name="Total 2 2" xfId="262" xr:uid="{00000000-0005-0000-0000-000078010000}"/>
    <cellStyle name="Total 2 2 2" xfId="353" xr:uid="{00000000-0005-0000-0000-000079010000}"/>
    <cellStyle name="Total 2 3" xfId="329" xr:uid="{00000000-0005-0000-0000-00007A010000}"/>
    <cellStyle name="User_Defined_A" xfId="263" xr:uid="{00000000-0005-0000-0000-00007B010000}"/>
    <cellStyle name="Warning Text 2" xfId="264" xr:uid="{00000000-0005-0000-0000-00007C010000}"/>
    <cellStyle name="Warning Text 2 2" xfId="265" xr:uid="{00000000-0005-0000-0000-00007D010000}"/>
    <cellStyle name="Warning Text 3" xfId="266" xr:uid="{00000000-0005-0000-0000-00007E010000}"/>
    <cellStyle name="Warning Text 3 2" xfId="330" xr:uid="{00000000-0005-0000-0000-00007F010000}"/>
  </cellStyles>
  <dxfs count="0"/>
  <tableStyles count="1" defaultTableStyle="TableStyleMedium9" defaultPivotStyle="PivotStyleLight16">
    <tableStyle name="Invisible" pivot="0" table="0" count="0" xr9:uid="{7F79A138-E56F-4995-AE4A-8D09520419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21</xdr:row>
      <xdr:rowOff>152400</xdr:rowOff>
    </xdr:from>
    <xdr:to>
      <xdr:col>8</xdr:col>
      <xdr:colOff>380999</xdr:colOff>
      <xdr:row>25</xdr:row>
      <xdr:rowOff>152400</xdr:rowOff>
    </xdr:to>
    <xdr:sp macro="" textlink="">
      <xdr:nvSpPr>
        <xdr:cNvPr id="2" name="Rectangle 1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3238499" y="3876675"/>
          <a:ext cx="2238375" cy="647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WE DO CARE, INC.                 </a:t>
          </a:r>
        </a:p>
      </xdr:txBody>
    </xdr:sp>
    <xdr:clientData/>
  </xdr:twoCellAnchor>
  <xdr:twoCellAnchor>
    <xdr:from>
      <xdr:col>9</xdr:col>
      <xdr:colOff>180975</xdr:colOff>
      <xdr:row>8</xdr:row>
      <xdr:rowOff>0</xdr:rowOff>
    </xdr:from>
    <xdr:to>
      <xdr:col>9</xdr:col>
      <xdr:colOff>190500</xdr:colOff>
      <xdr:row>9</xdr:row>
      <xdr:rowOff>209550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H="1">
          <a:off x="5676900" y="1524000"/>
          <a:ext cx="9525" cy="371475"/>
        </a:xfrm>
        <a:prstGeom prst="line">
          <a:avLst/>
        </a:prstGeom>
        <a:ln w="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885825</xdr:colOff>
      <xdr:row>10</xdr:row>
      <xdr:rowOff>28575</xdr:rowOff>
    </xdr:from>
    <xdr:to>
      <xdr:col>10</xdr:col>
      <xdr:colOff>895351</xdr:colOff>
      <xdr:row>21</xdr:row>
      <xdr:rowOff>114300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 flipH="1">
          <a:off x="7172325" y="1971675"/>
          <a:ext cx="9526" cy="1866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504825</xdr:colOff>
      <xdr:row>10</xdr:row>
      <xdr:rowOff>28575</xdr:rowOff>
    </xdr:from>
    <xdr:to>
      <xdr:col>6</xdr:col>
      <xdr:colOff>523874</xdr:colOff>
      <xdr:row>22</xdr:row>
      <xdr:rowOff>9525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CxnSpPr/>
      </xdr:nvCxnSpPr>
      <xdr:spPr>
        <a:xfrm flipH="1">
          <a:off x="4343400" y="1971675"/>
          <a:ext cx="19049" cy="1924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-LFR005\Workpapers\AppData\HC\Boston\Care%20CR\Cost%20Report%20Templates\HCF-3-2008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1-LFR005\Workpapers\%7b82579E13-9C4E-4322-B9D9-E4ACB22C1BB4%7d\%7b4EC7E6D1-BADB-4DB4-8F78-8B6E6D2474DA%7d\%7b5662d35a-e49f-44d0-b433-cfc5ed77ec75%7d.xlsx" TargetMode="External"/><Relationship Id="rId1" Type="http://schemas.openxmlformats.org/officeDocument/2006/relationships/externalLinkPath" Target="file:///\\DC1-LFR005\Workpapers\%7b82579E13-9C4E-4322-B9D9-E4ACB22C1BB4%7d\%7b4EC7E6D1-BADB-4DB4-8F78-8B6E6D2474DA%7d\%7b5662d35a-e49f-44d0-b433-cfc5ed77ec75%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3 (a) old"/>
      <sheetName val="Main Sheet"/>
      <sheetName val="DataSheet"/>
      <sheetName val="ProForma"/>
      <sheetName val="ErrRpt"/>
      <sheetName val="RSC Filing Instructions"/>
      <sheetName val="Page 1"/>
      <sheetName val="Page 2"/>
      <sheetName val="Page 3"/>
      <sheetName val="Page 3 (a)"/>
      <sheetName val="Page 4"/>
      <sheetName val="Page 4 (a)"/>
      <sheetName val="Page 4A"/>
      <sheetName val="Page 5"/>
      <sheetName val="Schedule 1"/>
      <sheetName val="Schedule 2"/>
      <sheetName val="Schedule 5"/>
      <sheetName val="Schedule 7"/>
      <sheetName val="Schedule 8"/>
      <sheetName val="Schedule 10"/>
      <sheetName val="Schedule 13"/>
      <sheetName val="Schedule 14"/>
      <sheetName val="Schedule 15"/>
      <sheetName val="Schedule 16, 19, 20"/>
      <sheetName val="Schedule 21, 22, 23, 24"/>
      <sheetName val="Attachments"/>
      <sheetName val="Amendments"/>
      <sheetName val="Rate Calc"/>
    </sheetNames>
    <sheetDataSet>
      <sheetData sheetId="0"/>
      <sheetData sheetId="1"/>
      <sheetData sheetId="2">
        <row r="117">
          <cell r="F117" t="e">
            <v>#NAME?</v>
          </cell>
        </row>
        <row r="118">
          <cell r="F118" t="e">
            <v>#NAME?</v>
          </cell>
        </row>
        <row r="119">
          <cell r="F119" t="e">
            <v>#NAME?</v>
          </cell>
        </row>
        <row r="122">
          <cell r="F122" t="e">
            <v>#NAME?</v>
          </cell>
        </row>
        <row r="123">
          <cell r="F123" t="e">
            <v>#NAME?</v>
          </cell>
        </row>
        <row r="124">
          <cell r="F124" t="e">
            <v>#NAME?</v>
          </cell>
        </row>
        <row r="129">
          <cell r="F129" t="e">
            <v>#NAME?</v>
          </cell>
        </row>
        <row r="136">
          <cell r="F136">
            <v>0</v>
          </cell>
        </row>
        <row r="137">
          <cell r="F137" t="e">
            <v>#NAME?</v>
          </cell>
        </row>
        <row r="142">
          <cell r="F142" t="e">
            <v>#NAME?</v>
          </cell>
        </row>
        <row r="146">
          <cell r="F146" t="e">
            <v>#NAME?</v>
          </cell>
        </row>
        <row r="149">
          <cell r="F149">
            <v>0</v>
          </cell>
        </row>
        <row r="151">
          <cell r="F151" t="e">
            <v>#NAME?</v>
          </cell>
        </row>
        <row r="152">
          <cell r="F152" t="e">
            <v>#NAME?</v>
          </cell>
        </row>
        <row r="155">
          <cell r="F155" t="e">
            <v>#NAME?</v>
          </cell>
        </row>
        <row r="158">
          <cell r="F158" t="e">
            <v>#NAME?</v>
          </cell>
        </row>
        <row r="168">
          <cell r="F168">
            <v>3108</v>
          </cell>
        </row>
        <row r="169">
          <cell r="F169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BinderName"/>
      <definedName name="CY"/>
      <definedName name="CYEdate"/>
      <definedName name="TBLink"/>
    </defined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or Report"/>
      <sheetName val="General Information"/>
      <sheetName val="Sch 2 Income &amp; Exp"/>
      <sheetName val="Income, Non Allow-Backup"/>
      <sheetName val="Sch 3 Allow FA&amp; Exp "/>
      <sheetName val="Sch 4 Balance Sheet"/>
      <sheetName val="Sch 5 Reconciliation"/>
      <sheetName val="Earnings,Comp &amp; 5 Highest"/>
      <sheetName val="Sch 6 Allocation"/>
      <sheetName val="Footnotes"/>
      <sheetName val="Certification"/>
      <sheetName val="Fringe"/>
      <sheetName val="Non Allowable Expenses"/>
      <sheetName val="DataSheet"/>
    </sheetNames>
    <sheetDataSet>
      <sheetData sheetId="0"/>
      <sheetData sheetId="1"/>
      <sheetData sheetId="2">
        <row r="63">
          <cell r="F63">
            <v>13545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workbookViewId="0">
      <selection activeCell="E15" sqref="E15"/>
    </sheetView>
  </sheetViews>
  <sheetFormatPr defaultColWidth="8.88671875" defaultRowHeight="18.600000000000001" customHeight="1"/>
  <cols>
    <col min="1" max="1" width="34.6640625" style="64" customWidth="1"/>
    <col min="2" max="2" width="14" style="64" customWidth="1"/>
    <col min="3" max="3" width="13.109375" style="64" customWidth="1"/>
    <col min="4" max="4" width="17.109375" style="64" customWidth="1"/>
    <col min="5" max="7" width="15.5546875" style="64" customWidth="1"/>
    <col min="8" max="8" width="14.6640625" style="64" hidden="1" customWidth="1"/>
    <col min="9" max="9" width="15" style="64" customWidth="1"/>
    <col min="10" max="11" width="15.44140625" style="64" customWidth="1"/>
    <col min="12" max="12" width="13.6640625" style="80" hidden="1" customWidth="1"/>
    <col min="13" max="13" width="12.6640625" style="64" customWidth="1"/>
    <col min="14" max="261" width="8.88671875" style="64"/>
    <col min="262" max="262" width="34.6640625" style="64" customWidth="1"/>
    <col min="263" max="263" width="14" style="64" customWidth="1"/>
    <col min="264" max="264" width="13.6640625" style="64" customWidth="1"/>
    <col min="265" max="265" width="13.5546875" style="64" customWidth="1"/>
    <col min="266" max="266" width="15" style="64" customWidth="1"/>
    <col min="267" max="267" width="12.6640625" style="64" customWidth="1"/>
    <col min="268" max="268" width="10.6640625" style="64" customWidth="1"/>
    <col min="269" max="269" width="12.6640625" style="64" customWidth="1"/>
    <col min="270" max="517" width="8.88671875" style="64"/>
    <col min="518" max="518" width="34.6640625" style="64" customWidth="1"/>
    <col min="519" max="519" width="14" style="64" customWidth="1"/>
    <col min="520" max="520" width="13.6640625" style="64" customWidth="1"/>
    <col min="521" max="521" width="13.5546875" style="64" customWidth="1"/>
    <col min="522" max="522" width="15" style="64" customWidth="1"/>
    <col min="523" max="523" width="12.6640625" style="64" customWidth="1"/>
    <col min="524" max="524" width="10.6640625" style="64" customWidth="1"/>
    <col min="525" max="525" width="12.6640625" style="64" customWidth="1"/>
    <col min="526" max="773" width="8.88671875" style="64"/>
    <col min="774" max="774" width="34.6640625" style="64" customWidth="1"/>
    <col min="775" max="775" width="14" style="64" customWidth="1"/>
    <col min="776" max="776" width="13.6640625" style="64" customWidth="1"/>
    <col min="777" max="777" width="13.5546875" style="64" customWidth="1"/>
    <col min="778" max="778" width="15" style="64" customWidth="1"/>
    <col min="779" max="779" width="12.6640625" style="64" customWidth="1"/>
    <col min="780" max="780" width="10.6640625" style="64" customWidth="1"/>
    <col min="781" max="781" width="12.6640625" style="64" customWidth="1"/>
    <col min="782" max="1029" width="8.88671875" style="64"/>
    <col min="1030" max="1030" width="34.6640625" style="64" customWidth="1"/>
    <col min="1031" max="1031" width="14" style="64" customWidth="1"/>
    <col min="1032" max="1032" width="13.6640625" style="64" customWidth="1"/>
    <col min="1033" max="1033" width="13.5546875" style="64" customWidth="1"/>
    <col min="1034" max="1034" width="15" style="64" customWidth="1"/>
    <col min="1035" max="1035" width="12.6640625" style="64" customWidth="1"/>
    <col min="1036" max="1036" width="10.6640625" style="64" customWidth="1"/>
    <col min="1037" max="1037" width="12.6640625" style="64" customWidth="1"/>
    <col min="1038" max="1285" width="8.88671875" style="64"/>
    <col min="1286" max="1286" width="34.6640625" style="64" customWidth="1"/>
    <col min="1287" max="1287" width="14" style="64" customWidth="1"/>
    <col min="1288" max="1288" width="13.6640625" style="64" customWidth="1"/>
    <col min="1289" max="1289" width="13.5546875" style="64" customWidth="1"/>
    <col min="1290" max="1290" width="15" style="64" customWidth="1"/>
    <col min="1291" max="1291" width="12.6640625" style="64" customWidth="1"/>
    <col min="1292" max="1292" width="10.6640625" style="64" customWidth="1"/>
    <col min="1293" max="1293" width="12.6640625" style="64" customWidth="1"/>
    <col min="1294" max="1541" width="8.88671875" style="64"/>
    <col min="1542" max="1542" width="34.6640625" style="64" customWidth="1"/>
    <col min="1543" max="1543" width="14" style="64" customWidth="1"/>
    <col min="1544" max="1544" width="13.6640625" style="64" customWidth="1"/>
    <col min="1545" max="1545" width="13.5546875" style="64" customWidth="1"/>
    <col min="1546" max="1546" width="15" style="64" customWidth="1"/>
    <col min="1547" max="1547" width="12.6640625" style="64" customWidth="1"/>
    <col min="1548" max="1548" width="10.6640625" style="64" customWidth="1"/>
    <col min="1549" max="1549" width="12.6640625" style="64" customWidth="1"/>
    <col min="1550" max="1797" width="8.88671875" style="64"/>
    <col min="1798" max="1798" width="34.6640625" style="64" customWidth="1"/>
    <col min="1799" max="1799" width="14" style="64" customWidth="1"/>
    <col min="1800" max="1800" width="13.6640625" style="64" customWidth="1"/>
    <col min="1801" max="1801" width="13.5546875" style="64" customWidth="1"/>
    <col min="1802" max="1802" width="15" style="64" customWidth="1"/>
    <col min="1803" max="1803" width="12.6640625" style="64" customWidth="1"/>
    <col min="1804" max="1804" width="10.6640625" style="64" customWidth="1"/>
    <col min="1805" max="1805" width="12.6640625" style="64" customWidth="1"/>
    <col min="1806" max="2053" width="8.88671875" style="64"/>
    <col min="2054" max="2054" width="34.6640625" style="64" customWidth="1"/>
    <col min="2055" max="2055" width="14" style="64" customWidth="1"/>
    <col min="2056" max="2056" width="13.6640625" style="64" customWidth="1"/>
    <col min="2057" max="2057" width="13.5546875" style="64" customWidth="1"/>
    <col min="2058" max="2058" width="15" style="64" customWidth="1"/>
    <col min="2059" max="2059" width="12.6640625" style="64" customWidth="1"/>
    <col min="2060" max="2060" width="10.6640625" style="64" customWidth="1"/>
    <col min="2061" max="2061" width="12.6640625" style="64" customWidth="1"/>
    <col min="2062" max="2309" width="8.88671875" style="64"/>
    <col min="2310" max="2310" width="34.6640625" style="64" customWidth="1"/>
    <col min="2311" max="2311" width="14" style="64" customWidth="1"/>
    <col min="2312" max="2312" width="13.6640625" style="64" customWidth="1"/>
    <col min="2313" max="2313" width="13.5546875" style="64" customWidth="1"/>
    <col min="2314" max="2314" width="15" style="64" customWidth="1"/>
    <col min="2315" max="2315" width="12.6640625" style="64" customWidth="1"/>
    <col min="2316" max="2316" width="10.6640625" style="64" customWidth="1"/>
    <col min="2317" max="2317" width="12.6640625" style="64" customWidth="1"/>
    <col min="2318" max="2565" width="8.88671875" style="64"/>
    <col min="2566" max="2566" width="34.6640625" style="64" customWidth="1"/>
    <col min="2567" max="2567" width="14" style="64" customWidth="1"/>
    <col min="2568" max="2568" width="13.6640625" style="64" customWidth="1"/>
    <col min="2569" max="2569" width="13.5546875" style="64" customWidth="1"/>
    <col min="2570" max="2570" width="15" style="64" customWidth="1"/>
    <col min="2571" max="2571" width="12.6640625" style="64" customWidth="1"/>
    <col min="2572" max="2572" width="10.6640625" style="64" customWidth="1"/>
    <col min="2573" max="2573" width="12.6640625" style="64" customWidth="1"/>
    <col min="2574" max="2821" width="8.88671875" style="64"/>
    <col min="2822" max="2822" width="34.6640625" style="64" customWidth="1"/>
    <col min="2823" max="2823" width="14" style="64" customWidth="1"/>
    <col min="2824" max="2824" width="13.6640625" style="64" customWidth="1"/>
    <col min="2825" max="2825" width="13.5546875" style="64" customWidth="1"/>
    <col min="2826" max="2826" width="15" style="64" customWidth="1"/>
    <col min="2827" max="2827" width="12.6640625" style="64" customWidth="1"/>
    <col min="2828" max="2828" width="10.6640625" style="64" customWidth="1"/>
    <col min="2829" max="2829" width="12.6640625" style="64" customWidth="1"/>
    <col min="2830" max="3077" width="8.88671875" style="64"/>
    <col min="3078" max="3078" width="34.6640625" style="64" customWidth="1"/>
    <col min="3079" max="3079" width="14" style="64" customWidth="1"/>
    <col min="3080" max="3080" width="13.6640625" style="64" customWidth="1"/>
    <col min="3081" max="3081" width="13.5546875" style="64" customWidth="1"/>
    <col min="3082" max="3082" width="15" style="64" customWidth="1"/>
    <col min="3083" max="3083" width="12.6640625" style="64" customWidth="1"/>
    <col min="3084" max="3084" width="10.6640625" style="64" customWidth="1"/>
    <col min="3085" max="3085" width="12.6640625" style="64" customWidth="1"/>
    <col min="3086" max="3333" width="8.88671875" style="64"/>
    <col min="3334" max="3334" width="34.6640625" style="64" customWidth="1"/>
    <col min="3335" max="3335" width="14" style="64" customWidth="1"/>
    <col min="3336" max="3336" width="13.6640625" style="64" customWidth="1"/>
    <col min="3337" max="3337" width="13.5546875" style="64" customWidth="1"/>
    <col min="3338" max="3338" width="15" style="64" customWidth="1"/>
    <col min="3339" max="3339" width="12.6640625" style="64" customWidth="1"/>
    <col min="3340" max="3340" width="10.6640625" style="64" customWidth="1"/>
    <col min="3341" max="3341" width="12.6640625" style="64" customWidth="1"/>
    <col min="3342" max="3589" width="8.88671875" style="64"/>
    <col min="3590" max="3590" width="34.6640625" style="64" customWidth="1"/>
    <col min="3591" max="3591" width="14" style="64" customWidth="1"/>
    <col min="3592" max="3592" width="13.6640625" style="64" customWidth="1"/>
    <col min="3593" max="3593" width="13.5546875" style="64" customWidth="1"/>
    <col min="3594" max="3594" width="15" style="64" customWidth="1"/>
    <col min="3595" max="3595" width="12.6640625" style="64" customWidth="1"/>
    <col min="3596" max="3596" width="10.6640625" style="64" customWidth="1"/>
    <col min="3597" max="3597" width="12.6640625" style="64" customWidth="1"/>
    <col min="3598" max="3845" width="8.88671875" style="64"/>
    <col min="3846" max="3846" width="34.6640625" style="64" customWidth="1"/>
    <col min="3847" max="3847" width="14" style="64" customWidth="1"/>
    <col min="3848" max="3848" width="13.6640625" style="64" customWidth="1"/>
    <col min="3849" max="3849" width="13.5546875" style="64" customWidth="1"/>
    <col min="3850" max="3850" width="15" style="64" customWidth="1"/>
    <col min="3851" max="3851" width="12.6640625" style="64" customWidth="1"/>
    <col min="3852" max="3852" width="10.6640625" style="64" customWidth="1"/>
    <col min="3853" max="3853" width="12.6640625" style="64" customWidth="1"/>
    <col min="3854" max="4101" width="8.88671875" style="64"/>
    <col min="4102" max="4102" width="34.6640625" style="64" customWidth="1"/>
    <col min="4103" max="4103" width="14" style="64" customWidth="1"/>
    <col min="4104" max="4104" width="13.6640625" style="64" customWidth="1"/>
    <col min="4105" max="4105" width="13.5546875" style="64" customWidth="1"/>
    <col min="4106" max="4106" width="15" style="64" customWidth="1"/>
    <col min="4107" max="4107" width="12.6640625" style="64" customWidth="1"/>
    <col min="4108" max="4108" width="10.6640625" style="64" customWidth="1"/>
    <col min="4109" max="4109" width="12.6640625" style="64" customWidth="1"/>
    <col min="4110" max="4357" width="8.88671875" style="64"/>
    <col min="4358" max="4358" width="34.6640625" style="64" customWidth="1"/>
    <col min="4359" max="4359" width="14" style="64" customWidth="1"/>
    <col min="4360" max="4360" width="13.6640625" style="64" customWidth="1"/>
    <col min="4361" max="4361" width="13.5546875" style="64" customWidth="1"/>
    <col min="4362" max="4362" width="15" style="64" customWidth="1"/>
    <col min="4363" max="4363" width="12.6640625" style="64" customWidth="1"/>
    <col min="4364" max="4364" width="10.6640625" style="64" customWidth="1"/>
    <col min="4365" max="4365" width="12.6640625" style="64" customWidth="1"/>
    <col min="4366" max="4613" width="8.88671875" style="64"/>
    <col min="4614" max="4614" width="34.6640625" style="64" customWidth="1"/>
    <col min="4615" max="4615" width="14" style="64" customWidth="1"/>
    <col min="4616" max="4616" width="13.6640625" style="64" customWidth="1"/>
    <col min="4617" max="4617" width="13.5546875" style="64" customWidth="1"/>
    <col min="4618" max="4618" width="15" style="64" customWidth="1"/>
    <col min="4619" max="4619" width="12.6640625" style="64" customWidth="1"/>
    <col min="4620" max="4620" width="10.6640625" style="64" customWidth="1"/>
    <col min="4621" max="4621" width="12.6640625" style="64" customWidth="1"/>
    <col min="4622" max="4869" width="8.88671875" style="64"/>
    <col min="4870" max="4870" width="34.6640625" style="64" customWidth="1"/>
    <col min="4871" max="4871" width="14" style="64" customWidth="1"/>
    <col min="4872" max="4872" width="13.6640625" style="64" customWidth="1"/>
    <col min="4873" max="4873" width="13.5546875" style="64" customWidth="1"/>
    <col min="4874" max="4874" width="15" style="64" customWidth="1"/>
    <col min="4875" max="4875" width="12.6640625" style="64" customWidth="1"/>
    <col min="4876" max="4876" width="10.6640625" style="64" customWidth="1"/>
    <col min="4877" max="4877" width="12.6640625" style="64" customWidth="1"/>
    <col min="4878" max="5125" width="8.88671875" style="64"/>
    <col min="5126" max="5126" width="34.6640625" style="64" customWidth="1"/>
    <col min="5127" max="5127" width="14" style="64" customWidth="1"/>
    <col min="5128" max="5128" width="13.6640625" style="64" customWidth="1"/>
    <col min="5129" max="5129" width="13.5546875" style="64" customWidth="1"/>
    <col min="5130" max="5130" width="15" style="64" customWidth="1"/>
    <col min="5131" max="5131" width="12.6640625" style="64" customWidth="1"/>
    <col min="5132" max="5132" width="10.6640625" style="64" customWidth="1"/>
    <col min="5133" max="5133" width="12.6640625" style="64" customWidth="1"/>
    <col min="5134" max="5381" width="8.88671875" style="64"/>
    <col min="5382" max="5382" width="34.6640625" style="64" customWidth="1"/>
    <col min="5383" max="5383" width="14" style="64" customWidth="1"/>
    <col min="5384" max="5384" width="13.6640625" style="64" customWidth="1"/>
    <col min="5385" max="5385" width="13.5546875" style="64" customWidth="1"/>
    <col min="5386" max="5386" width="15" style="64" customWidth="1"/>
    <col min="5387" max="5387" width="12.6640625" style="64" customWidth="1"/>
    <col min="5388" max="5388" width="10.6640625" style="64" customWidth="1"/>
    <col min="5389" max="5389" width="12.6640625" style="64" customWidth="1"/>
    <col min="5390" max="5637" width="8.88671875" style="64"/>
    <col min="5638" max="5638" width="34.6640625" style="64" customWidth="1"/>
    <col min="5639" max="5639" width="14" style="64" customWidth="1"/>
    <col min="5640" max="5640" width="13.6640625" style="64" customWidth="1"/>
    <col min="5641" max="5641" width="13.5546875" style="64" customWidth="1"/>
    <col min="5642" max="5642" width="15" style="64" customWidth="1"/>
    <col min="5643" max="5643" width="12.6640625" style="64" customWidth="1"/>
    <col min="5644" max="5644" width="10.6640625" style="64" customWidth="1"/>
    <col min="5645" max="5645" width="12.6640625" style="64" customWidth="1"/>
    <col min="5646" max="5893" width="8.88671875" style="64"/>
    <col min="5894" max="5894" width="34.6640625" style="64" customWidth="1"/>
    <col min="5895" max="5895" width="14" style="64" customWidth="1"/>
    <col min="5896" max="5896" width="13.6640625" style="64" customWidth="1"/>
    <col min="5897" max="5897" width="13.5546875" style="64" customWidth="1"/>
    <col min="5898" max="5898" width="15" style="64" customWidth="1"/>
    <col min="5899" max="5899" width="12.6640625" style="64" customWidth="1"/>
    <col min="5900" max="5900" width="10.6640625" style="64" customWidth="1"/>
    <col min="5901" max="5901" width="12.6640625" style="64" customWidth="1"/>
    <col min="5902" max="6149" width="8.88671875" style="64"/>
    <col min="6150" max="6150" width="34.6640625" style="64" customWidth="1"/>
    <col min="6151" max="6151" width="14" style="64" customWidth="1"/>
    <col min="6152" max="6152" width="13.6640625" style="64" customWidth="1"/>
    <col min="6153" max="6153" width="13.5546875" style="64" customWidth="1"/>
    <col min="6154" max="6154" width="15" style="64" customWidth="1"/>
    <col min="6155" max="6155" width="12.6640625" style="64" customWidth="1"/>
    <col min="6156" max="6156" width="10.6640625" style="64" customWidth="1"/>
    <col min="6157" max="6157" width="12.6640625" style="64" customWidth="1"/>
    <col min="6158" max="6405" width="8.88671875" style="64"/>
    <col min="6406" max="6406" width="34.6640625" style="64" customWidth="1"/>
    <col min="6407" max="6407" width="14" style="64" customWidth="1"/>
    <col min="6408" max="6408" width="13.6640625" style="64" customWidth="1"/>
    <col min="6409" max="6409" width="13.5546875" style="64" customWidth="1"/>
    <col min="6410" max="6410" width="15" style="64" customWidth="1"/>
    <col min="6411" max="6411" width="12.6640625" style="64" customWidth="1"/>
    <col min="6412" max="6412" width="10.6640625" style="64" customWidth="1"/>
    <col min="6413" max="6413" width="12.6640625" style="64" customWidth="1"/>
    <col min="6414" max="6661" width="8.88671875" style="64"/>
    <col min="6662" max="6662" width="34.6640625" style="64" customWidth="1"/>
    <col min="6663" max="6663" width="14" style="64" customWidth="1"/>
    <col min="6664" max="6664" width="13.6640625" style="64" customWidth="1"/>
    <col min="6665" max="6665" width="13.5546875" style="64" customWidth="1"/>
    <col min="6666" max="6666" width="15" style="64" customWidth="1"/>
    <col min="6667" max="6667" width="12.6640625" style="64" customWidth="1"/>
    <col min="6668" max="6668" width="10.6640625" style="64" customWidth="1"/>
    <col min="6669" max="6669" width="12.6640625" style="64" customWidth="1"/>
    <col min="6670" max="6917" width="8.88671875" style="64"/>
    <col min="6918" max="6918" width="34.6640625" style="64" customWidth="1"/>
    <col min="6919" max="6919" width="14" style="64" customWidth="1"/>
    <col min="6920" max="6920" width="13.6640625" style="64" customWidth="1"/>
    <col min="6921" max="6921" width="13.5546875" style="64" customWidth="1"/>
    <col min="6922" max="6922" width="15" style="64" customWidth="1"/>
    <col min="6923" max="6923" width="12.6640625" style="64" customWidth="1"/>
    <col min="6924" max="6924" width="10.6640625" style="64" customWidth="1"/>
    <col min="6925" max="6925" width="12.6640625" style="64" customWidth="1"/>
    <col min="6926" max="7173" width="8.88671875" style="64"/>
    <col min="7174" max="7174" width="34.6640625" style="64" customWidth="1"/>
    <col min="7175" max="7175" width="14" style="64" customWidth="1"/>
    <col min="7176" max="7176" width="13.6640625" style="64" customWidth="1"/>
    <col min="7177" max="7177" width="13.5546875" style="64" customWidth="1"/>
    <col min="7178" max="7178" width="15" style="64" customWidth="1"/>
    <col min="7179" max="7179" width="12.6640625" style="64" customWidth="1"/>
    <col min="7180" max="7180" width="10.6640625" style="64" customWidth="1"/>
    <col min="7181" max="7181" width="12.6640625" style="64" customWidth="1"/>
    <col min="7182" max="7429" width="8.88671875" style="64"/>
    <col min="7430" max="7430" width="34.6640625" style="64" customWidth="1"/>
    <col min="7431" max="7431" width="14" style="64" customWidth="1"/>
    <col min="7432" max="7432" width="13.6640625" style="64" customWidth="1"/>
    <col min="7433" max="7433" width="13.5546875" style="64" customWidth="1"/>
    <col min="7434" max="7434" width="15" style="64" customWidth="1"/>
    <col min="7435" max="7435" width="12.6640625" style="64" customWidth="1"/>
    <col min="7436" max="7436" width="10.6640625" style="64" customWidth="1"/>
    <col min="7437" max="7437" width="12.6640625" style="64" customWidth="1"/>
    <col min="7438" max="7685" width="8.88671875" style="64"/>
    <col min="7686" max="7686" width="34.6640625" style="64" customWidth="1"/>
    <col min="7687" max="7687" width="14" style="64" customWidth="1"/>
    <col min="7688" max="7688" width="13.6640625" style="64" customWidth="1"/>
    <col min="7689" max="7689" width="13.5546875" style="64" customWidth="1"/>
    <col min="7690" max="7690" width="15" style="64" customWidth="1"/>
    <col min="7691" max="7691" width="12.6640625" style="64" customWidth="1"/>
    <col min="7692" max="7692" width="10.6640625" style="64" customWidth="1"/>
    <col min="7693" max="7693" width="12.6640625" style="64" customWidth="1"/>
    <col min="7694" max="7941" width="8.88671875" style="64"/>
    <col min="7942" max="7942" width="34.6640625" style="64" customWidth="1"/>
    <col min="7943" max="7943" width="14" style="64" customWidth="1"/>
    <col min="7944" max="7944" width="13.6640625" style="64" customWidth="1"/>
    <col min="7945" max="7945" width="13.5546875" style="64" customWidth="1"/>
    <col min="7946" max="7946" width="15" style="64" customWidth="1"/>
    <col min="7947" max="7947" width="12.6640625" style="64" customWidth="1"/>
    <col min="7948" max="7948" width="10.6640625" style="64" customWidth="1"/>
    <col min="7949" max="7949" width="12.6640625" style="64" customWidth="1"/>
    <col min="7950" max="8197" width="8.88671875" style="64"/>
    <col min="8198" max="8198" width="34.6640625" style="64" customWidth="1"/>
    <col min="8199" max="8199" width="14" style="64" customWidth="1"/>
    <col min="8200" max="8200" width="13.6640625" style="64" customWidth="1"/>
    <col min="8201" max="8201" width="13.5546875" style="64" customWidth="1"/>
    <col min="8202" max="8202" width="15" style="64" customWidth="1"/>
    <col min="8203" max="8203" width="12.6640625" style="64" customWidth="1"/>
    <col min="8204" max="8204" width="10.6640625" style="64" customWidth="1"/>
    <col min="8205" max="8205" width="12.6640625" style="64" customWidth="1"/>
    <col min="8206" max="8453" width="8.88671875" style="64"/>
    <col min="8454" max="8454" width="34.6640625" style="64" customWidth="1"/>
    <col min="8455" max="8455" width="14" style="64" customWidth="1"/>
    <col min="8456" max="8456" width="13.6640625" style="64" customWidth="1"/>
    <col min="8457" max="8457" width="13.5546875" style="64" customWidth="1"/>
    <col min="8458" max="8458" width="15" style="64" customWidth="1"/>
    <col min="8459" max="8459" width="12.6640625" style="64" customWidth="1"/>
    <col min="8460" max="8460" width="10.6640625" style="64" customWidth="1"/>
    <col min="8461" max="8461" width="12.6640625" style="64" customWidth="1"/>
    <col min="8462" max="8709" width="8.88671875" style="64"/>
    <col min="8710" max="8710" width="34.6640625" style="64" customWidth="1"/>
    <col min="8711" max="8711" width="14" style="64" customWidth="1"/>
    <col min="8712" max="8712" width="13.6640625" style="64" customWidth="1"/>
    <col min="8713" max="8713" width="13.5546875" style="64" customWidth="1"/>
    <col min="8714" max="8714" width="15" style="64" customWidth="1"/>
    <col min="8715" max="8715" width="12.6640625" style="64" customWidth="1"/>
    <col min="8716" max="8716" width="10.6640625" style="64" customWidth="1"/>
    <col min="8717" max="8717" width="12.6640625" style="64" customWidth="1"/>
    <col min="8718" max="8965" width="8.88671875" style="64"/>
    <col min="8966" max="8966" width="34.6640625" style="64" customWidth="1"/>
    <col min="8967" max="8967" width="14" style="64" customWidth="1"/>
    <col min="8968" max="8968" width="13.6640625" style="64" customWidth="1"/>
    <col min="8969" max="8969" width="13.5546875" style="64" customWidth="1"/>
    <col min="8970" max="8970" width="15" style="64" customWidth="1"/>
    <col min="8971" max="8971" width="12.6640625" style="64" customWidth="1"/>
    <col min="8972" max="8972" width="10.6640625" style="64" customWidth="1"/>
    <col min="8973" max="8973" width="12.6640625" style="64" customWidth="1"/>
    <col min="8974" max="9221" width="8.88671875" style="64"/>
    <col min="9222" max="9222" width="34.6640625" style="64" customWidth="1"/>
    <col min="9223" max="9223" width="14" style="64" customWidth="1"/>
    <col min="9224" max="9224" width="13.6640625" style="64" customWidth="1"/>
    <col min="9225" max="9225" width="13.5546875" style="64" customWidth="1"/>
    <col min="9226" max="9226" width="15" style="64" customWidth="1"/>
    <col min="9227" max="9227" width="12.6640625" style="64" customWidth="1"/>
    <col min="9228" max="9228" width="10.6640625" style="64" customWidth="1"/>
    <col min="9229" max="9229" width="12.6640625" style="64" customWidth="1"/>
    <col min="9230" max="9477" width="8.88671875" style="64"/>
    <col min="9478" max="9478" width="34.6640625" style="64" customWidth="1"/>
    <col min="9479" max="9479" width="14" style="64" customWidth="1"/>
    <col min="9480" max="9480" width="13.6640625" style="64" customWidth="1"/>
    <col min="9481" max="9481" width="13.5546875" style="64" customWidth="1"/>
    <col min="9482" max="9482" width="15" style="64" customWidth="1"/>
    <col min="9483" max="9483" width="12.6640625" style="64" customWidth="1"/>
    <col min="9484" max="9484" width="10.6640625" style="64" customWidth="1"/>
    <col min="9485" max="9485" width="12.6640625" style="64" customWidth="1"/>
    <col min="9486" max="9733" width="8.88671875" style="64"/>
    <col min="9734" max="9734" width="34.6640625" style="64" customWidth="1"/>
    <col min="9735" max="9735" width="14" style="64" customWidth="1"/>
    <col min="9736" max="9736" width="13.6640625" style="64" customWidth="1"/>
    <col min="9737" max="9737" width="13.5546875" style="64" customWidth="1"/>
    <col min="9738" max="9738" width="15" style="64" customWidth="1"/>
    <col min="9739" max="9739" width="12.6640625" style="64" customWidth="1"/>
    <col min="9740" max="9740" width="10.6640625" style="64" customWidth="1"/>
    <col min="9741" max="9741" width="12.6640625" style="64" customWidth="1"/>
    <col min="9742" max="9989" width="8.88671875" style="64"/>
    <col min="9990" max="9990" width="34.6640625" style="64" customWidth="1"/>
    <col min="9991" max="9991" width="14" style="64" customWidth="1"/>
    <col min="9992" max="9992" width="13.6640625" style="64" customWidth="1"/>
    <col min="9993" max="9993" width="13.5546875" style="64" customWidth="1"/>
    <col min="9994" max="9994" width="15" style="64" customWidth="1"/>
    <col min="9995" max="9995" width="12.6640625" style="64" customWidth="1"/>
    <col min="9996" max="9996" width="10.6640625" style="64" customWidth="1"/>
    <col min="9997" max="9997" width="12.6640625" style="64" customWidth="1"/>
    <col min="9998" max="10245" width="8.88671875" style="64"/>
    <col min="10246" max="10246" width="34.6640625" style="64" customWidth="1"/>
    <col min="10247" max="10247" width="14" style="64" customWidth="1"/>
    <col min="10248" max="10248" width="13.6640625" style="64" customWidth="1"/>
    <col min="10249" max="10249" width="13.5546875" style="64" customWidth="1"/>
    <col min="10250" max="10250" width="15" style="64" customWidth="1"/>
    <col min="10251" max="10251" width="12.6640625" style="64" customWidth="1"/>
    <col min="10252" max="10252" width="10.6640625" style="64" customWidth="1"/>
    <col min="10253" max="10253" width="12.6640625" style="64" customWidth="1"/>
    <col min="10254" max="10501" width="8.88671875" style="64"/>
    <col min="10502" max="10502" width="34.6640625" style="64" customWidth="1"/>
    <col min="10503" max="10503" width="14" style="64" customWidth="1"/>
    <col min="10504" max="10504" width="13.6640625" style="64" customWidth="1"/>
    <col min="10505" max="10505" width="13.5546875" style="64" customWidth="1"/>
    <col min="10506" max="10506" width="15" style="64" customWidth="1"/>
    <col min="10507" max="10507" width="12.6640625" style="64" customWidth="1"/>
    <col min="10508" max="10508" width="10.6640625" style="64" customWidth="1"/>
    <col min="10509" max="10509" width="12.6640625" style="64" customWidth="1"/>
    <col min="10510" max="10757" width="8.88671875" style="64"/>
    <col min="10758" max="10758" width="34.6640625" style="64" customWidth="1"/>
    <col min="10759" max="10759" width="14" style="64" customWidth="1"/>
    <col min="10760" max="10760" width="13.6640625" style="64" customWidth="1"/>
    <col min="10761" max="10761" width="13.5546875" style="64" customWidth="1"/>
    <col min="10762" max="10762" width="15" style="64" customWidth="1"/>
    <col min="10763" max="10763" width="12.6640625" style="64" customWidth="1"/>
    <col min="10764" max="10764" width="10.6640625" style="64" customWidth="1"/>
    <col min="10765" max="10765" width="12.6640625" style="64" customWidth="1"/>
    <col min="10766" max="11013" width="8.88671875" style="64"/>
    <col min="11014" max="11014" width="34.6640625" style="64" customWidth="1"/>
    <col min="11015" max="11015" width="14" style="64" customWidth="1"/>
    <col min="11016" max="11016" width="13.6640625" style="64" customWidth="1"/>
    <col min="11017" max="11017" width="13.5546875" style="64" customWidth="1"/>
    <col min="11018" max="11018" width="15" style="64" customWidth="1"/>
    <col min="11019" max="11019" width="12.6640625" style="64" customWidth="1"/>
    <col min="11020" max="11020" width="10.6640625" style="64" customWidth="1"/>
    <col min="11021" max="11021" width="12.6640625" style="64" customWidth="1"/>
    <col min="11022" max="11269" width="8.88671875" style="64"/>
    <col min="11270" max="11270" width="34.6640625" style="64" customWidth="1"/>
    <col min="11271" max="11271" width="14" style="64" customWidth="1"/>
    <col min="11272" max="11272" width="13.6640625" style="64" customWidth="1"/>
    <col min="11273" max="11273" width="13.5546875" style="64" customWidth="1"/>
    <col min="11274" max="11274" width="15" style="64" customWidth="1"/>
    <col min="11275" max="11275" width="12.6640625" style="64" customWidth="1"/>
    <col min="11276" max="11276" width="10.6640625" style="64" customWidth="1"/>
    <col min="11277" max="11277" width="12.6640625" style="64" customWidth="1"/>
    <col min="11278" max="11525" width="8.88671875" style="64"/>
    <col min="11526" max="11526" width="34.6640625" style="64" customWidth="1"/>
    <col min="11527" max="11527" width="14" style="64" customWidth="1"/>
    <col min="11528" max="11528" width="13.6640625" style="64" customWidth="1"/>
    <col min="11529" max="11529" width="13.5546875" style="64" customWidth="1"/>
    <col min="11530" max="11530" width="15" style="64" customWidth="1"/>
    <col min="11531" max="11531" width="12.6640625" style="64" customWidth="1"/>
    <col min="11532" max="11532" width="10.6640625" style="64" customWidth="1"/>
    <col min="11533" max="11533" width="12.6640625" style="64" customWidth="1"/>
    <col min="11534" max="11781" width="8.88671875" style="64"/>
    <col min="11782" max="11782" width="34.6640625" style="64" customWidth="1"/>
    <col min="11783" max="11783" width="14" style="64" customWidth="1"/>
    <col min="11784" max="11784" width="13.6640625" style="64" customWidth="1"/>
    <col min="11785" max="11785" width="13.5546875" style="64" customWidth="1"/>
    <col min="11786" max="11786" width="15" style="64" customWidth="1"/>
    <col min="11787" max="11787" width="12.6640625" style="64" customWidth="1"/>
    <col min="11788" max="11788" width="10.6640625" style="64" customWidth="1"/>
    <col min="11789" max="11789" width="12.6640625" style="64" customWidth="1"/>
    <col min="11790" max="12037" width="8.88671875" style="64"/>
    <col min="12038" max="12038" width="34.6640625" style="64" customWidth="1"/>
    <col min="12039" max="12039" width="14" style="64" customWidth="1"/>
    <col min="12040" max="12040" width="13.6640625" style="64" customWidth="1"/>
    <col min="12041" max="12041" width="13.5546875" style="64" customWidth="1"/>
    <col min="12042" max="12042" width="15" style="64" customWidth="1"/>
    <col min="12043" max="12043" width="12.6640625" style="64" customWidth="1"/>
    <col min="12044" max="12044" width="10.6640625" style="64" customWidth="1"/>
    <col min="12045" max="12045" width="12.6640625" style="64" customWidth="1"/>
    <col min="12046" max="12293" width="8.88671875" style="64"/>
    <col min="12294" max="12294" width="34.6640625" style="64" customWidth="1"/>
    <col min="12295" max="12295" width="14" style="64" customWidth="1"/>
    <col min="12296" max="12296" width="13.6640625" style="64" customWidth="1"/>
    <col min="12297" max="12297" width="13.5546875" style="64" customWidth="1"/>
    <col min="12298" max="12298" width="15" style="64" customWidth="1"/>
    <col min="12299" max="12299" width="12.6640625" style="64" customWidth="1"/>
    <col min="12300" max="12300" width="10.6640625" style="64" customWidth="1"/>
    <col min="12301" max="12301" width="12.6640625" style="64" customWidth="1"/>
    <col min="12302" max="12549" width="8.88671875" style="64"/>
    <col min="12550" max="12550" width="34.6640625" style="64" customWidth="1"/>
    <col min="12551" max="12551" width="14" style="64" customWidth="1"/>
    <col min="12552" max="12552" width="13.6640625" style="64" customWidth="1"/>
    <col min="12553" max="12553" width="13.5546875" style="64" customWidth="1"/>
    <col min="12554" max="12554" width="15" style="64" customWidth="1"/>
    <col min="12555" max="12555" width="12.6640625" style="64" customWidth="1"/>
    <col min="12556" max="12556" width="10.6640625" style="64" customWidth="1"/>
    <col min="12557" max="12557" width="12.6640625" style="64" customWidth="1"/>
    <col min="12558" max="12805" width="8.88671875" style="64"/>
    <col min="12806" max="12806" width="34.6640625" style="64" customWidth="1"/>
    <col min="12807" max="12807" width="14" style="64" customWidth="1"/>
    <col min="12808" max="12808" width="13.6640625" style="64" customWidth="1"/>
    <col min="12809" max="12809" width="13.5546875" style="64" customWidth="1"/>
    <col min="12810" max="12810" width="15" style="64" customWidth="1"/>
    <col min="12811" max="12811" width="12.6640625" style="64" customWidth="1"/>
    <col min="12812" max="12812" width="10.6640625" style="64" customWidth="1"/>
    <col min="12813" max="12813" width="12.6640625" style="64" customWidth="1"/>
    <col min="12814" max="13061" width="8.88671875" style="64"/>
    <col min="13062" max="13062" width="34.6640625" style="64" customWidth="1"/>
    <col min="13063" max="13063" width="14" style="64" customWidth="1"/>
    <col min="13064" max="13064" width="13.6640625" style="64" customWidth="1"/>
    <col min="13065" max="13065" width="13.5546875" style="64" customWidth="1"/>
    <col min="13066" max="13066" width="15" style="64" customWidth="1"/>
    <col min="13067" max="13067" width="12.6640625" style="64" customWidth="1"/>
    <col min="13068" max="13068" width="10.6640625" style="64" customWidth="1"/>
    <col min="13069" max="13069" width="12.6640625" style="64" customWidth="1"/>
    <col min="13070" max="13317" width="8.88671875" style="64"/>
    <col min="13318" max="13318" width="34.6640625" style="64" customWidth="1"/>
    <col min="13319" max="13319" width="14" style="64" customWidth="1"/>
    <col min="13320" max="13320" width="13.6640625" style="64" customWidth="1"/>
    <col min="13321" max="13321" width="13.5546875" style="64" customWidth="1"/>
    <col min="13322" max="13322" width="15" style="64" customWidth="1"/>
    <col min="13323" max="13323" width="12.6640625" style="64" customWidth="1"/>
    <col min="13324" max="13324" width="10.6640625" style="64" customWidth="1"/>
    <col min="13325" max="13325" width="12.6640625" style="64" customWidth="1"/>
    <col min="13326" max="13573" width="8.88671875" style="64"/>
    <col min="13574" max="13574" width="34.6640625" style="64" customWidth="1"/>
    <col min="13575" max="13575" width="14" style="64" customWidth="1"/>
    <col min="13576" max="13576" width="13.6640625" style="64" customWidth="1"/>
    <col min="13577" max="13577" width="13.5546875" style="64" customWidth="1"/>
    <col min="13578" max="13578" width="15" style="64" customWidth="1"/>
    <col min="13579" max="13579" width="12.6640625" style="64" customWidth="1"/>
    <col min="13580" max="13580" width="10.6640625" style="64" customWidth="1"/>
    <col min="13581" max="13581" width="12.6640625" style="64" customWidth="1"/>
    <col min="13582" max="13829" width="8.88671875" style="64"/>
    <col min="13830" max="13830" width="34.6640625" style="64" customWidth="1"/>
    <col min="13831" max="13831" width="14" style="64" customWidth="1"/>
    <col min="13832" max="13832" width="13.6640625" style="64" customWidth="1"/>
    <col min="13833" max="13833" width="13.5546875" style="64" customWidth="1"/>
    <col min="13834" max="13834" width="15" style="64" customWidth="1"/>
    <col min="13835" max="13835" width="12.6640625" style="64" customWidth="1"/>
    <col min="13836" max="13836" width="10.6640625" style="64" customWidth="1"/>
    <col min="13837" max="13837" width="12.6640625" style="64" customWidth="1"/>
    <col min="13838" max="14085" width="8.88671875" style="64"/>
    <col min="14086" max="14086" width="34.6640625" style="64" customWidth="1"/>
    <col min="14087" max="14087" width="14" style="64" customWidth="1"/>
    <col min="14088" max="14088" width="13.6640625" style="64" customWidth="1"/>
    <col min="14089" max="14089" width="13.5546875" style="64" customWidth="1"/>
    <col min="14090" max="14090" width="15" style="64" customWidth="1"/>
    <col min="14091" max="14091" width="12.6640625" style="64" customWidth="1"/>
    <col min="14092" max="14092" width="10.6640625" style="64" customWidth="1"/>
    <col min="14093" max="14093" width="12.6640625" style="64" customWidth="1"/>
    <col min="14094" max="14341" width="8.88671875" style="64"/>
    <col min="14342" max="14342" width="34.6640625" style="64" customWidth="1"/>
    <col min="14343" max="14343" width="14" style="64" customWidth="1"/>
    <col min="14344" max="14344" width="13.6640625" style="64" customWidth="1"/>
    <col min="14345" max="14345" width="13.5546875" style="64" customWidth="1"/>
    <col min="14346" max="14346" width="15" style="64" customWidth="1"/>
    <col min="14347" max="14347" width="12.6640625" style="64" customWidth="1"/>
    <col min="14348" max="14348" width="10.6640625" style="64" customWidth="1"/>
    <col min="14349" max="14349" width="12.6640625" style="64" customWidth="1"/>
    <col min="14350" max="14597" width="8.88671875" style="64"/>
    <col min="14598" max="14598" width="34.6640625" style="64" customWidth="1"/>
    <col min="14599" max="14599" width="14" style="64" customWidth="1"/>
    <col min="14600" max="14600" width="13.6640625" style="64" customWidth="1"/>
    <col min="14601" max="14601" width="13.5546875" style="64" customWidth="1"/>
    <col min="14602" max="14602" width="15" style="64" customWidth="1"/>
    <col min="14603" max="14603" width="12.6640625" style="64" customWidth="1"/>
    <col min="14604" max="14604" width="10.6640625" style="64" customWidth="1"/>
    <col min="14605" max="14605" width="12.6640625" style="64" customWidth="1"/>
    <col min="14606" max="14853" width="8.88671875" style="64"/>
    <col min="14854" max="14854" width="34.6640625" style="64" customWidth="1"/>
    <col min="14855" max="14855" width="14" style="64" customWidth="1"/>
    <col min="14856" max="14856" width="13.6640625" style="64" customWidth="1"/>
    <col min="14857" max="14857" width="13.5546875" style="64" customWidth="1"/>
    <col min="14858" max="14858" width="15" style="64" customWidth="1"/>
    <col min="14859" max="14859" width="12.6640625" style="64" customWidth="1"/>
    <col min="14860" max="14860" width="10.6640625" style="64" customWidth="1"/>
    <col min="14861" max="14861" width="12.6640625" style="64" customWidth="1"/>
    <col min="14862" max="15109" width="8.88671875" style="64"/>
    <col min="15110" max="15110" width="34.6640625" style="64" customWidth="1"/>
    <col min="15111" max="15111" width="14" style="64" customWidth="1"/>
    <col min="15112" max="15112" width="13.6640625" style="64" customWidth="1"/>
    <col min="15113" max="15113" width="13.5546875" style="64" customWidth="1"/>
    <col min="15114" max="15114" width="15" style="64" customWidth="1"/>
    <col min="15115" max="15115" width="12.6640625" style="64" customWidth="1"/>
    <col min="15116" max="15116" width="10.6640625" style="64" customWidth="1"/>
    <col min="15117" max="15117" width="12.6640625" style="64" customWidth="1"/>
    <col min="15118" max="15365" width="8.88671875" style="64"/>
    <col min="15366" max="15366" width="34.6640625" style="64" customWidth="1"/>
    <col min="15367" max="15367" width="14" style="64" customWidth="1"/>
    <col min="15368" max="15368" width="13.6640625" style="64" customWidth="1"/>
    <col min="15369" max="15369" width="13.5546875" style="64" customWidth="1"/>
    <col min="15370" max="15370" width="15" style="64" customWidth="1"/>
    <col min="15371" max="15371" width="12.6640625" style="64" customWidth="1"/>
    <col min="15372" max="15372" width="10.6640625" style="64" customWidth="1"/>
    <col min="15373" max="15373" width="12.6640625" style="64" customWidth="1"/>
    <col min="15374" max="15621" width="8.88671875" style="64"/>
    <col min="15622" max="15622" width="34.6640625" style="64" customWidth="1"/>
    <col min="15623" max="15623" width="14" style="64" customWidth="1"/>
    <col min="15624" max="15624" width="13.6640625" style="64" customWidth="1"/>
    <col min="15625" max="15625" width="13.5546875" style="64" customWidth="1"/>
    <col min="15626" max="15626" width="15" style="64" customWidth="1"/>
    <col min="15627" max="15627" width="12.6640625" style="64" customWidth="1"/>
    <col min="15628" max="15628" width="10.6640625" style="64" customWidth="1"/>
    <col min="15629" max="15629" width="12.6640625" style="64" customWidth="1"/>
    <col min="15630" max="15877" width="8.88671875" style="64"/>
    <col min="15878" max="15878" width="34.6640625" style="64" customWidth="1"/>
    <col min="15879" max="15879" width="14" style="64" customWidth="1"/>
    <col min="15880" max="15880" width="13.6640625" style="64" customWidth="1"/>
    <col min="15881" max="15881" width="13.5546875" style="64" customWidth="1"/>
    <col min="15882" max="15882" width="15" style="64" customWidth="1"/>
    <col min="15883" max="15883" width="12.6640625" style="64" customWidth="1"/>
    <col min="15884" max="15884" width="10.6640625" style="64" customWidth="1"/>
    <col min="15885" max="15885" width="12.6640625" style="64" customWidth="1"/>
    <col min="15886" max="16133" width="8.88671875" style="64"/>
    <col min="16134" max="16134" width="34.6640625" style="64" customWidth="1"/>
    <col min="16135" max="16135" width="14" style="64" customWidth="1"/>
    <col min="16136" max="16136" width="13.6640625" style="64" customWidth="1"/>
    <col min="16137" max="16137" width="13.5546875" style="64" customWidth="1"/>
    <col min="16138" max="16138" width="15" style="64" customWidth="1"/>
    <col min="16139" max="16139" width="12.6640625" style="64" customWidth="1"/>
    <col min="16140" max="16140" width="10.6640625" style="64" customWidth="1"/>
    <col min="16141" max="16141" width="12.6640625" style="64" customWidth="1"/>
    <col min="16142" max="16384" width="8.88671875" style="64"/>
  </cols>
  <sheetData>
    <row r="1" spans="1:13" ht="18.600000000000001" customHeight="1">
      <c r="A1" s="4" t="str">
        <f>[2]!BinderName()</f>
        <v>Village Square, LLC</v>
      </c>
      <c r="B1" s="193" t="s">
        <v>36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64">
        <v>46</v>
      </c>
    </row>
    <row r="2" spans="1:13" ht="18.600000000000001" customHeight="1">
      <c r="A2" s="65">
        <f>[2]!CYEdate()</f>
        <v>44926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3" ht="22.2" customHeight="1">
      <c r="A3" s="66" t="s">
        <v>37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</row>
    <row r="4" spans="1:13" ht="18.600000000000001" customHeight="1">
      <c r="B4" s="194" t="s">
        <v>38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1:13" ht="51" customHeight="1">
      <c r="A5" s="67" t="s">
        <v>39</v>
      </c>
      <c r="B5" s="70" t="s">
        <v>42</v>
      </c>
      <c r="C5" s="68" t="s">
        <v>9</v>
      </c>
      <c r="D5" s="86" t="s">
        <v>61</v>
      </c>
      <c r="E5" s="69" t="s">
        <v>40</v>
      </c>
      <c r="F5" s="69" t="s">
        <v>31</v>
      </c>
      <c r="G5" s="69" t="s">
        <v>62</v>
      </c>
      <c r="H5" s="69" t="s">
        <v>63</v>
      </c>
      <c r="I5" s="69" t="s">
        <v>41</v>
      </c>
      <c r="J5" s="69" t="s">
        <v>64</v>
      </c>
      <c r="K5" s="88" t="s">
        <v>65</v>
      </c>
      <c r="L5" s="112"/>
    </row>
    <row r="6" spans="1:13" ht="18.600000000000001" customHeight="1">
      <c r="A6" s="71" t="s">
        <v>58</v>
      </c>
      <c r="B6" s="83" t="s">
        <v>59</v>
      </c>
      <c r="C6" s="72">
        <f>D6</f>
        <v>0</v>
      </c>
      <c r="D6" s="72">
        <f>(ROUND( [2]!TBLink("Master TB","CAID[11]",$B6,$M$1,"1"),0))</f>
        <v>0</v>
      </c>
      <c r="E6" s="92"/>
      <c r="F6" s="92"/>
      <c r="G6" s="92"/>
      <c r="H6" s="72"/>
      <c r="I6" s="72"/>
      <c r="J6" s="72"/>
      <c r="K6" s="89"/>
      <c r="L6" s="96"/>
    </row>
    <row r="7" spans="1:13" ht="18.600000000000001" customHeight="1">
      <c r="A7" s="81" t="s">
        <v>40</v>
      </c>
      <c r="B7" s="108" t="s">
        <v>25</v>
      </c>
      <c r="C7" s="85">
        <f>E7</f>
        <v>0</v>
      </c>
      <c r="D7" s="82"/>
      <c r="E7" s="85">
        <f>(ROUND( [2]!TBLink("Master TB","CAID[11]",$B7,$M$1,"1"),0))</f>
        <v>0</v>
      </c>
      <c r="F7" s="82"/>
      <c r="G7" s="82"/>
      <c r="H7" s="82"/>
      <c r="I7" s="82"/>
      <c r="J7" s="82"/>
      <c r="K7" s="90"/>
      <c r="L7" s="97"/>
    </row>
    <row r="8" spans="1:13" ht="18.600000000000001" customHeight="1">
      <c r="A8" s="73" t="s">
        <v>43</v>
      </c>
      <c r="B8" s="84" t="s">
        <v>44</v>
      </c>
      <c r="C8" s="85">
        <f>G8</f>
        <v>0</v>
      </c>
      <c r="D8" s="85"/>
      <c r="F8" s="85"/>
      <c r="G8" s="85">
        <f>(ROUND( [2]!TBLink("Master TB","CAID[11]",$B8,$M$1,"1"),0))</f>
        <v>0</v>
      </c>
      <c r="H8" s="85"/>
      <c r="I8" s="85"/>
      <c r="J8" s="85"/>
      <c r="K8" s="91"/>
      <c r="L8" s="98"/>
    </row>
    <row r="9" spans="1:13" ht="18.600000000000001" customHeight="1">
      <c r="A9" s="73" t="s">
        <v>45</v>
      </c>
      <c r="B9" s="84" t="s">
        <v>14</v>
      </c>
      <c r="C9" s="85">
        <f>F9</f>
        <v>0</v>
      </c>
      <c r="D9" s="85"/>
      <c r="F9" s="85">
        <f>(ROUND( [2]!TBLink("Master TB","CAID[11]",$B9,$M$1,"1"),0))</f>
        <v>0</v>
      </c>
      <c r="G9" s="85"/>
      <c r="H9" s="85"/>
      <c r="I9" s="85"/>
      <c r="J9" s="85"/>
      <c r="K9" s="91"/>
      <c r="L9" s="98"/>
    </row>
    <row r="10" spans="1:13" ht="18.600000000000001" customHeight="1">
      <c r="A10" s="75" t="s">
        <v>32</v>
      </c>
      <c r="B10" s="84" t="s">
        <v>60</v>
      </c>
      <c r="C10" s="85">
        <f>E10</f>
        <v>0</v>
      </c>
      <c r="D10" s="85"/>
      <c r="E10" s="85">
        <f>(ROUND( [2]!TBLink("Master TB","CAID[11]",$B10,$M$1,"1"),0))</f>
        <v>0</v>
      </c>
      <c r="F10" s="85"/>
      <c r="G10" s="85"/>
      <c r="H10" s="85">
        <v>0</v>
      </c>
      <c r="I10" s="85"/>
      <c r="J10" s="85"/>
      <c r="K10" s="91"/>
      <c r="L10" s="98"/>
    </row>
    <row r="11" spans="1:13" ht="18.600000000000001" customHeight="1">
      <c r="A11" s="73" t="s">
        <v>46</v>
      </c>
      <c r="B11" s="74" t="s">
        <v>47</v>
      </c>
      <c r="C11" s="85">
        <f>J11</f>
        <v>0</v>
      </c>
      <c r="D11" s="85"/>
      <c r="E11" s="85"/>
      <c r="F11" s="85"/>
      <c r="G11" s="85"/>
      <c r="H11" s="85"/>
      <c r="I11" s="85"/>
      <c r="J11" s="85">
        <f>(ROUND( [2]!TBLink("Master TB","CAID[11]",$B11,$M$1,"1"),0))</f>
        <v>0</v>
      </c>
      <c r="K11" s="91"/>
      <c r="L11" s="99"/>
    </row>
    <row r="12" spans="1:13" ht="18.600000000000001" customHeight="1">
      <c r="A12" s="73" t="s">
        <v>48</v>
      </c>
      <c r="B12" s="74" t="s">
        <v>18</v>
      </c>
      <c r="C12" s="85">
        <f>J12</f>
        <v>0</v>
      </c>
      <c r="D12" s="85"/>
      <c r="E12" s="85"/>
      <c r="F12" s="85"/>
      <c r="G12" s="85"/>
      <c r="H12" s="85"/>
      <c r="I12" s="85"/>
      <c r="J12" s="85">
        <f>(ROUND( [2]!TBLink("Master TB","CAID[11]",$B12,$M$1,"1"),0))</f>
        <v>0</v>
      </c>
      <c r="K12" s="91"/>
      <c r="L12" s="99"/>
    </row>
    <row r="13" spans="1:13" ht="18.600000000000001" customHeight="1">
      <c r="A13" s="73" t="s">
        <v>49</v>
      </c>
      <c r="B13" s="74" t="s">
        <v>19</v>
      </c>
      <c r="C13" s="85">
        <f>J13</f>
        <v>0</v>
      </c>
      <c r="D13" s="85"/>
      <c r="E13" s="85"/>
      <c r="F13" s="85"/>
      <c r="G13" s="85"/>
      <c r="H13" s="85"/>
      <c r="I13" s="85"/>
      <c r="J13" s="85">
        <f>(ROUND( [2]!TBLink("Master TB","CAID[11]",$B13,$M$1,"1"),0))</f>
        <v>0</v>
      </c>
      <c r="K13" s="91"/>
      <c r="L13" s="99"/>
    </row>
    <row r="14" spans="1:13" ht="18.600000000000001" customHeight="1">
      <c r="A14" s="73" t="s">
        <v>50</v>
      </c>
      <c r="B14" s="74" t="s">
        <v>51</v>
      </c>
      <c r="C14" s="85">
        <f>J14</f>
        <v>0</v>
      </c>
      <c r="D14" s="85"/>
      <c r="E14" s="85"/>
      <c r="F14" s="85"/>
      <c r="G14" s="85"/>
      <c r="H14" s="85"/>
      <c r="I14" s="85"/>
      <c r="J14" s="85">
        <f>(ROUND( [2]!TBLink("Master TB","CAID[11]",$B14,$M$1,"1"),0))</f>
        <v>0</v>
      </c>
      <c r="K14" s="91"/>
      <c r="L14" s="99"/>
    </row>
    <row r="15" spans="1:13" ht="18.600000000000001" customHeight="1">
      <c r="A15" s="129" t="s">
        <v>52</v>
      </c>
      <c r="B15" s="130" t="s">
        <v>15</v>
      </c>
      <c r="C15" s="131">
        <f>I15</f>
        <v>0</v>
      </c>
      <c r="D15" s="131"/>
      <c r="E15" s="131"/>
      <c r="F15" s="131"/>
      <c r="G15" s="131"/>
      <c r="H15" s="131"/>
      <c r="I15" s="131">
        <f>(ROUND( [2]!TBLink("Master TB","CAID[11]",$B15,$M$1,"1"),0))</f>
        <v>0</v>
      </c>
      <c r="J15" s="131"/>
      <c r="K15" s="132"/>
      <c r="L15" s="98"/>
    </row>
    <row r="16" spans="1:13" ht="18.600000000000001" customHeight="1">
      <c r="A16" s="133" t="s">
        <v>9</v>
      </c>
      <c r="B16" s="134"/>
      <c r="C16" s="135">
        <f t="shared" ref="C16:K16" si="0">SUM(C6:C15)</f>
        <v>0</v>
      </c>
      <c r="D16" s="135">
        <f t="shared" si="0"/>
        <v>0</v>
      </c>
      <c r="E16" s="135">
        <f t="shared" si="0"/>
        <v>0</v>
      </c>
      <c r="F16" s="135">
        <f t="shared" si="0"/>
        <v>0</v>
      </c>
      <c r="G16" s="135">
        <f t="shared" si="0"/>
        <v>0</v>
      </c>
      <c r="H16" s="135"/>
      <c r="I16" s="135">
        <f t="shared" si="0"/>
        <v>0</v>
      </c>
      <c r="J16" s="135">
        <f t="shared" si="0"/>
        <v>0</v>
      </c>
      <c r="K16" s="135">
        <f t="shared" si="0"/>
        <v>0</v>
      </c>
      <c r="L16" s="101"/>
    </row>
    <row r="17" spans="1:12" ht="18.600000000000001" customHeight="1">
      <c r="A17" s="76" t="s">
        <v>53</v>
      </c>
      <c r="C17" s="92"/>
      <c r="D17" s="109">
        <f>IF(D16&gt;0,D16/$C$16,0)</f>
        <v>0</v>
      </c>
      <c r="E17" s="109">
        <f>IF(E16&gt;0,E16/$C$16,0)</f>
        <v>0</v>
      </c>
      <c r="F17" s="109">
        <f>IF(F16&gt;0,F16/$C$16,0)</f>
        <v>0</v>
      </c>
      <c r="G17" s="109">
        <f>IF(G16&gt;0,G16/$C$16,0)</f>
        <v>0</v>
      </c>
      <c r="H17" s="109"/>
      <c r="I17" s="109">
        <f>IF(I16&gt;0,I16/$C$16,0)</f>
        <v>0</v>
      </c>
      <c r="J17" s="109">
        <f>IF(J16&gt;0,J16/$C$16,0)</f>
        <v>0</v>
      </c>
      <c r="K17" s="109">
        <f>IF(K16&gt;0,K16/$C$16,0)</f>
        <v>0</v>
      </c>
      <c r="L17" s="102"/>
    </row>
    <row r="18" spans="1:12" s="110" customFormat="1" ht="18.600000000000001" customHeight="1">
      <c r="D18" s="111">
        <v>9378.4</v>
      </c>
      <c r="E18" s="111" t="s">
        <v>71</v>
      </c>
      <c r="F18" s="111" t="s">
        <v>72</v>
      </c>
      <c r="G18" s="111" t="s">
        <v>73</v>
      </c>
      <c r="H18" s="111" t="s">
        <v>71</v>
      </c>
      <c r="I18" s="111" t="s">
        <v>74</v>
      </c>
      <c r="J18" s="111" t="s">
        <v>75</v>
      </c>
      <c r="K18" s="111" t="s">
        <v>76</v>
      </c>
      <c r="L18" s="102"/>
    </row>
    <row r="19" spans="1:12" ht="36.6" customHeight="1">
      <c r="A19" s="77" t="s">
        <v>54</v>
      </c>
      <c r="B19" s="87"/>
      <c r="C19" s="103" t="s">
        <v>9</v>
      </c>
      <c r="D19" s="104" t="s">
        <v>61</v>
      </c>
      <c r="E19" s="69" t="s">
        <v>40</v>
      </c>
      <c r="F19" s="69" t="s">
        <v>31</v>
      </c>
      <c r="G19" s="69" t="s">
        <v>62</v>
      </c>
      <c r="H19" s="69" t="s">
        <v>63</v>
      </c>
      <c r="I19" s="69" t="s">
        <v>41</v>
      </c>
      <c r="J19" s="69" t="s">
        <v>64</v>
      </c>
      <c r="K19" s="88" t="s">
        <v>65</v>
      </c>
      <c r="L19" s="105"/>
    </row>
    <row r="20" spans="1:12" ht="18.600000000000001" customHeight="1">
      <c r="A20" s="78" t="s">
        <v>55</v>
      </c>
      <c r="B20" s="93" t="s">
        <v>66</v>
      </c>
      <c r="C20" s="72">
        <f>(ROUND( [2]!TBLink("Master TB","CAID[11]",$B20,$M$1,"1"),0))</f>
        <v>0</v>
      </c>
      <c r="D20" s="85">
        <f t="shared" ref="D20:D21" si="1">ROUND(C20*$D$17,0)</f>
        <v>0</v>
      </c>
      <c r="E20" s="72">
        <f>ROUND(C20*$E$17,0)</f>
        <v>0</v>
      </c>
      <c r="F20" s="72">
        <f>ROUND(C20*$F$17,0)</f>
        <v>0</v>
      </c>
      <c r="G20" s="72">
        <f>ROUND(C20*$G$17,0)</f>
        <v>0</v>
      </c>
      <c r="H20" s="72">
        <f>ROUND(C20*$H$17,0)</f>
        <v>0</v>
      </c>
      <c r="I20" s="72">
        <f>ROUND(C20*$I$17,0)</f>
        <v>0</v>
      </c>
      <c r="J20" s="72">
        <f>ROUND(C20*$J$17,0)</f>
        <v>0</v>
      </c>
      <c r="K20" s="72">
        <f>ROUND(C20*$J$17,0)</f>
        <v>0</v>
      </c>
      <c r="L20" s="106">
        <f>SUM(D20:K20)</f>
        <v>0</v>
      </c>
    </row>
    <row r="21" spans="1:12" ht="18.600000000000001" customHeight="1">
      <c r="A21" s="79" t="s">
        <v>56</v>
      </c>
      <c r="B21" s="94" t="s">
        <v>67</v>
      </c>
      <c r="C21" s="85">
        <f>(ROUND( [2]!TBLink("Master TB","CAID[11]",$B21,$M$1,"1"),0))</f>
        <v>0</v>
      </c>
      <c r="D21" s="85">
        <f t="shared" si="1"/>
        <v>0</v>
      </c>
      <c r="E21" s="85">
        <f>ROUND(C21*$E$17,0)</f>
        <v>0</v>
      </c>
      <c r="F21" s="85">
        <f>ROUND(C21*$F$17,0)</f>
        <v>0</v>
      </c>
      <c r="G21" s="85">
        <f>ROUND(C21*$G$17,0)</f>
        <v>0</v>
      </c>
      <c r="H21" s="85">
        <f>ROUND(C21*$H$17,0)</f>
        <v>0</v>
      </c>
      <c r="I21" s="85">
        <f>ROUND(C21*$I$17,0)</f>
        <v>0</v>
      </c>
      <c r="J21" s="85">
        <f>ROUND(C21*$J$17,0)</f>
        <v>0</v>
      </c>
      <c r="K21" s="85">
        <f>ROUND(C21*$J$17,0)</f>
        <v>0</v>
      </c>
      <c r="L21" s="107"/>
    </row>
    <row r="22" spans="1:12" ht="18.600000000000001" customHeight="1">
      <c r="A22" s="79" t="s">
        <v>57</v>
      </c>
      <c r="B22" s="94" t="s">
        <v>68</v>
      </c>
      <c r="C22" s="85">
        <f>(ROUND( [2]!TBLink("Master TB","CAID[11]",$B22,$M$1,"1"),0))</f>
        <v>0</v>
      </c>
      <c r="D22" s="85">
        <f>ROUND(C22*$D$17,0)</f>
        <v>0</v>
      </c>
      <c r="E22" s="85">
        <f>ROUND(C22*$E$17,0)</f>
        <v>0</v>
      </c>
      <c r="F22" s="85">
        <f>ROUND(C22*$F$17,0)</f>
        <v>0</v>
      </c>
      <c r="G22" s="85">
        <f>ROUND(C22*$G$17,0)</f>
        <v>0</v>
      </c>
      <c r="H22" s="85">
        <f>ROUND(C22*$H$17,0)</f>
        <v>0</v>
      </c>
      <c r="I22" s="85">
        <f>ROUND(C22*$I$17,0)</f>
        <v>0</v>
      </c>
      <c r="J22" s="85">
        <f>ROUND(C22*$J$17,0)</f>
        <v>0</v>
      </c>
      <c r="K22" s="85">
        <f>ROUND(C22*$J$17,0)</f>
        <v>0</v>
      </c>
      <c r="L22" s="107"/>
    </row>
    <row r="23" spans="1:12" ht="18.600000000000001" customHeight="1">
      <c r="A23" s="79" t="s">
        <v>69</v>
      </c>
      <c r="B23" s="95" t="s">
        <v>70</v>
      </c>
      <c r="C23" s="85">
        <f>(ROUND( [2]!TBLink("Master TB","CAID[11]",$B23,$M$1,"1"),0))</f>
        <v>0</v>
      </c>
      <c r="D23" s="85">
        <f>ROUND(C23*$D$17,0)</f>
        <v>0</v>
      </c>
      <c r="E23" s="85">
        <f>ROUND(C23*$E$17,0)</f>
        <v>0</v>
      </c>
      <c r="F23" s="85">
        <f>ROUND(C23*$F$17,0)</f>
        <v>0</v>
      </c>
      <c r="G23" s="85">
        <f>ROUND(C23*$G$17,0)</f>
        <v>0</v>
      </c>
      <c r="H23" s="85">
        <f>ROUND(C23*$H$17,0)</f>
        <v>0</v>
      </c>
      <c r="I23" s="85">
        <f>ROUND(C23*$I$17,0)</f>
        <v>0</v>
      </c>
      <c r="J23" s="85">
        <f>ROUND(C23*$J$17,0)</f>
        <v>0</v>
      </c>
      <c r="K23" s="85">
        <f>ROUND(C23*$J$17,0)</f>
        <v>0</v>
      </c>
      <c r="L23" s="107"/>
    </row>
    <row r="24" spans="1:12" ht="18.600000000000001" customHeight="1">
      <c r="A24" s="126" t="s">
        <v>9</v>
      </c>
      <c r="B24" s="127"/>
      <c r="C24" s="128">
        <f t="shared" ref="C24:K24" si="2">SUM(C20:C23)</f>
        <v>0</v>
      </c>
      <c r="D24" s="128">
        <f>SUM(D20:D23)</f>
        <v>0</v>
      </c>
      <c r="E24" s="128">
        <f t="shared" si="2"/>
        <v>0</v>
      </c>
      <c r="F24" s="128">
        <f t="shared" ref="F24" si="3">SUM(F20:F23)</f>
        <v>0</v>
      </c>
      <c r="G24" s="128">
        <f t="shared" si="2"/>
        <v>0</v>
      </c>
      <c r="H24" s="128">
        <f t="shared" si="2"/>
        <v>0</v>
      </c>
      <c r="I24" s="128">
        <f t="shared" si="2"/>
        <v>0</v>
      </c>
      <c r="J24" s="128">
        <f t="shared" si="2"/>
        <v>0</v>
      </c>
      <c r="K24" s="128">
        <f t="shared" si="2"/>
        <v>0</v>
      </c>
      <c r="L24" s="100"/>
    </row>
    <row r="26" spans="1:12" ht="18.600000000000001" customHeight="1">
      <c r="A26" s="78" t="s">
        <v>55</v>
      </c>
      <c r="C26" s="145"/>
    </row>
    <row r="27" spans="1:12" ht="18.600000000000001" customHeight="1">
      <c r="A27" s="79" t="s">
        <v>56</v>
      </c>
      <c r="C27" s="145"/>
    </row>
    <row r="28" spans="1:12" ht="18.600000000000001" customHeight="1">
      <c r="A28" s="79" t="s">
        <v>57</v>
      </c>
      <c r="C28" s="145"/>
    </row>
    <row r="29" spans="1:12" ht="18.600000000000001" customHeight="1">
      <c r="A29" s="79" t="s">
        <v>69</v>
      </c>
      <c r="C29" s="160"/>
    </row>
    <row r="30" spans="1:12" ht="18.600000000000001" customHeight="1">
      <c r="C30" s="161">
        <f>SUM(C26:C29)</f>
        <v>0</v>
      </c>
    </row>
  </sheetData>
  <mergeCells count="2">
    <mergeCell ref="B1:L3"/>
    <mergeCell ref="B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1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52" sqref="C52"/>
    </sheetView>
  </sheetViews>
  <sheetFormatPr defaultColWidth="9.109375" defaultRowHeight="15"/>
  <cols>
    <col min="1" max="1" width="11.88671875" style="7" customWidth="1"/>
    <col min="2" max="2" width="78.33203125" style="5" customWidth="1"/>
    <col min="3" max="3" width="20.6640625" style="22" customWidth="1"/>
    <col min="4" max="5" width="16.6640625" style="6" customWidth="1"/>
    <col min="6" max="6" width="16.6640625" style="5" customWidth="1"/>
    <col min="7" max="10" width="16.6640625" style="6" customWidth="1"/>
    <col min="11" max="11" width="16.6640625" style="5" customWidth="1"/>
    <col min="12" max="12" width="23.6640625" style="169" customWidth="1"/>
    <col min="13" max="13" width="9.109375" style="5"/>
    <col min="14" max="14" width="9.6640625" style="5" bestFit="1" customWidth="1"/>
    <col min="15" max="15" width="10.109375" style="5" bestFit="1" customWidth="1"/>
    <col min="16" max="16" width="12" style="5" bestFit="1" customWidth="1"/>
    <col min="17" max="16384" width="9.109375" style="5"/>
  </cols>
  <sheetData>
    <row r="1" spans="1:17" ht="15.6">
      <c r="A1" s="113" t="str">
        <f>[2]!BinderName()</f>
        <v>Village Square, LLC</v>
      </c>
      <c r="B1" s="4"/>
      <c r="C1" s="22">
        <v>46</v>
      </c>
    </row>
    <row r="2" spans="1:17" ht="15.6">
      <c r="A2" s="113" t="s">
        <v>2</v>
      </c>
      <c r="B2" s="4"/>
      <c r="F2" s="28"/>
      <c r="M2" s="7"/>
    </row>
    <row r="3" spans="1:17" ht="15.6">
      <c r="A3" s="195">
        <f>[2]!CYEdate()</f>
        <v>44926</v>
      </c>
      <c r="B3" s="196"/>
      <c r="C3" s="114"/>
      <c r="G3" s="27"/>
      <c r="H3" s="27"/>
      <c r="I3" s="27"/>
      <c r="J3" s="27"/>
    </row>
    <row r="5" spans="1:17">
      <c r="F5" s="6" t="s">
        <v>0</v>
      </c>
    </row>
    <row r="6" spans="1:17" ht="62.4">
      <c r="C6" s="23" t="s">
        <v>77</v>
      </c>
      <c r="D6" s="12" t="s">
        <v>4</v>
      </c>
      <c r="E6" s="12" t="s">
        <v>146</v>
      </c>
      <c r="F6" s="12" t="s">
        <v>5</v>
      </c>
      <c r="G6" s="12" t="s">
        <v>1</v>
      </c>
      <c r="H6" s="12" t="s">
        <v>28</v>
      </c>
      <c r="I6" s="12" t="s">
        <v>29</v>
      </c>
      <c r="J6" s="12" t="s">
        <v>30</v>
      </c>
      <c r="K6" s="12" t="s">
        <v>134</v>
      </c>
      <c r="L6" s="171" t="s">
        <v>6</v>
      </c>
    </row>
    <row r="7" spans="1:17" ht="33.75" customHeight="1">
      <c r="A7" s="115" t="s">
        <v>59</v>
      </c>
      <c r="B7" s="115" t="s">
        <v>94</v>
      </c>
      <c r="C7" s="119">
        <f>(ROUND( [2]!TBLink("Master TB","CAID[11]",$A7,$C$1,"1"),0))</f>
        <v>0</v>
      </c>
      <c r="D7" s="116"/>
      <c r="E7" s="116"/>
      <c r="F7" s="116"/>
      <c r="G7" s="167">
        <f>SUM(C7:F7)</f>
        <v>0</v>
      </c>
      <c r="H7" s="116"/>
      <c r="I7" s="116"/>
      <c r="J7" s="116"/>
      <c r="K7" s="116"/>
      <c r="L7" s="168">
        <f>G7-H7-I7-J7+K7</f>
        <v>0</v>
      </c>
      <c r="M7" s="120"/>
      <c r="Q7" s="28"/>
    </row>
    <row r="8" spans="1:17" ht="33.75" customHeight="1">
      <c r="A8" s="115" t="s">
        <v>79</v>
      </c>
      <c r="B8" s="115" t="s">
        <v>95</v>
      </c>
      <c r="C8" s="122">
        <f>Fringe!D24</f>
        <v>0</v>
      </c>
      <c r="D8" s="116"/>
      <c r="E8" s="116"/>
      <c r="F8" s="116"/>
      <c r="G8" s="167">
        <f t="shared" ref="G8:G48" si="0">SUM(C8:F8)</f>
        <v>0</v>
      </c>
      <c r="H8" s="116"/>
      <c r="I8" s="116"/>
      <c r="J8" s="116"/>
      <c r="K8" s="116"/>
      <c r="L8" s="168">
        <f t="shared" ref="L8:L48" si="1">G8-H8-I8-J8+K8</f>
        <v>0</v>
      </c>
      <c r="M8" s="120"/>
    </row>
    <row r="9" spans="1:17" ht="33.75" customHeight="1">
      <c r="A9" s="115" t="s">
        <v>14</v>
      </c>
      <c r="B9" s="115" t="s">
        <v>96</v>
      </c>
      <c r="C9" s="119">
        <f>(ROUND( [2]!TBLink("Master TB","CAID[11]",$A9,$C$1,"1"),0))</f>
        <v>0</v>
      </c>
      <c r="D9" s="116"/>
      <c r="E9" s="154">
        <f>-'Disallowed Salaries'!C23</f>
        <v>0</v>
      </c>
      <c r="F9" s="116"/>
      <c r="G9" s="167">
        <f t="shared" si="0"/>
        <v>0</v>
      </c>
      <c r="H9" s="118"/>
      <c r="I9" s="118">
        <f>'Direct Administrator Alloc'!K10</f>
        <v>0</v>
      </c>
      <c r="J9" s="118"/>
      <c r="K9" s="116"/>
      <c r="L9" s="168">
        <f t="shared" si="1"/>
        <v>0</v>
      </c>
      <c r="M9" s="121"/>
      <c r="N9" s="9"/>
      <c r="O9" s="24"/>
      <c r="P9" s="28"/>
      <c r="Q9" s="28"/>
    </row>
    <row r="10" spans="1:17" ht="33.75" customHeight="1">
      <c r="A10" s="115" t="s">
        <v>72</v>
      </c>
      <c r="B10" s="115" t="s">
        <v>78</v>
      </c>
      <c r="C10" s="122">
        <f>Fringe!F24</f>
        <v>0</v>
      </c>
      <c r="D10" s="116"/>
      <c r="E10" s="153">
        <f>-'Disallowed Salaries'!D23</f>
        <v>0</v>
      </c>
      <c r="F10" s="116"/>
      <c r="G10" s="167">
        <f t="shared" si="0"/>
        <v>0</v>
      </c>
      <c r="H10" s="118"/>
      <c r="I10" s="118">
        <f>'Direct Administrator Alloc'!L16</f>
        <v>0</v>
      </c>
      <c r="J10" s="118"/>
      <c r="K10" s="116"/>
      <c r="L10" s="168">
        <f t="shared" si="1"/>
        <v>0</v>
      </c>
      <c r="M10" s="123"/>
      <c r="N10" s="9"/>
      <c r="O10" s="24"/>
      <c r="P10" s="28"/>
      <c r="Q10" s="28"/>
    </row>
    <row r="11" spans="1:17" ht="33.75" customHeight="1">
      <c r="A11" s="115" t="s">
        <v>44</v>
      </c>
      <c r="B11" s="115" t="s">
        <v>97</v>
      </c>
      <c r="C11" s="119">
        <f>(ROUND( [2]!TBLink("Master TB","CAID[11]",$A11,$C$1,"1"),0))</f>
        <v>0</v>
      </c>
      <c r="D11" s="117"/>
      <c r="E11" s="116"/>
      <c r="F11" s="116"/>
      <c r="G11" s="167">
        <f t="shared" si="0"/>
        <v>0</v>
      </c>
      <c r="H11" s="118"/>
      <c r="I11" s="118"/>
      <c r="J11" s="118"/>
      <c r="K11" s="116"/>
      <c r="L11" s="168">
        <f t="shared" si="1"/>
        <v>0</v>
      </c>
      <c r="M11" s="123"/>
      <c r="N11" s="9"/>
      <c r="O11" s="24"/>
    </row>
    <row r="12" spans="1:17" ht="33.75" customHeight="1">
      <c r="A12" s="115" t="s">
        <v>73</v>
      </c>
      <c r="B12" s="115" t="s">
        <v>98</v>
      </c>
      <c r="C12" s="122">
        <f>Fringe!G24</f>
        <v>0</v>
      </c>
      <c r="D12" s="117"/>
      <c r="E12" s="116"/>
      <c r="F12" s="116"/>
      <c r="G12" s="167">
        <f t="shared" si="0"/>
        <v>0</v>
      </c>
      <c r="H12" s="118"/>
      <c r="I12" s="118"/>
      <c r="J12" s="118"/>
      <c r="K12" s="116"/>
      <c r="L12" s="168">
        <f t="shared" si="1"/>
        <v>0</v>
      </c>
      <c r="M12" s="123"/>
      <c r="N12" s="9"/>
      <c r="O12" s="24"/>
    </row>
    <row r="13" spans="1:17" ht="33.75" customHeight="1">
      <c r="A13" s="115" t="s">
        <v>25</v>
      </c>
      <c r="B13" s="115" t="s">
        <v>99</v>
      </c>
      <c r="C13" s="119">
        <f>(ROUND( [2]!TBLink("Master TB","CAID[11]",$A13,$C$1,"1"),0))</f>
        <v>0</v>
      </c>
      <c r="D13" s="118"/>
      <c r="E13" s="118">
        <f>-'Disallowed Salaries'!C26</f>
        <v>0</v>
      </c>
      <c r="F13" s="118"/>
      <c r="G13" s="167">
        <f t="shared" si="0"/>
        <v>0</v>
      </c>
      <c r="H13" s="118"/>
      <c r="I13" s="118"/>
      <c r="J13" s="118"/>
      <c r="K13" s="118"/>
      <c r="L13" s="168">
        <f t="shared" si="1"/>
        <v>0</v>
      </c>
      <c r="M13" s="123"/>
      <c r="N13" s="9"/>
      <c r="O13" s="24"/>
      <c r="P13" s="28"/>
      <c r="Q13" s="28"/>
    </row>
    <row r="14" spans="1:17" ht="33.75" customHeight="1">
      <c r="A14" s="115" t="s">
        <v>60</v>
      </c>
      <c r="B14" s="115" t="s">
        <v>100</v>
      </c>
      <c r="C14" s="119">
        <f>(ROUND( [2]!TBLink("Master TB","CAID[11]",$A14,$C$1,"1"),0))</f>
        <v>0</v>
      </c>
      <c r="D14" s="118"/>
      <c r="E14" s="118">
        <f>-'Disallowed Salaries'!C25</f>
        <v>0</v>
      </c>
      <c r="F14" s="118"/>
      <c r="G14" s="167">
        <f t="shared" si="0"/>
        <v>0</v>
      </c>
      <c r="H14" s="118"/>
      <c r="I14" s="118"/>
      <c r="J14" s="118"/>
      <c r="K14" s="118"/>
      <c r="L14" s="168">
        <f t="shared" si="1"/>
        <v>0</v>
      </c>
      <c r="M14" s="123"/>
      <c r="N14" s="9"/>
      <c r="O14" s="24"/>
      <c r="P14" s="28"/>
      <c r="Q14" s="28"/>
    </row>
    <row r="15" spans="1:17" ht="33.75" customHeight="1">
      <c r="A15" s="125" t="s">
        <v>72</v>
      </c>
      <c r="B15" s="115" t="s">
        <v>101</v>
      </c>
      <c r="C15" s="122">
        <f>Fringe!E24</f>
        <v>0</v>
      </c>
      <c r="D15" s="118"/>
      <c r="E15" s="118">
        <f>-'Disallowed Salaries'!D25-'Disallowed Salaries'!D26</f>
        <v>0</v>
      </c>
      <c r="F15" s="118"/>
      <c r="G15" s="167">
        <f t="shared" si="0"/>
        <v>0</v>
      </c>
      <c r="H15" s="118"/>
      <c r="I15" s="118"/>
      <c r="J15" s="118"/>
      <c r="K15" s="118"/>
      <c r="L15" s="168">
        <f t="shared" si="1"/>
        <v>0</v>
      </c>
      <c r="M15" s="123"/>
      <c r="N15" s="9"/>
      <c r="O15" s="24"/>
      <c r="P15" s="28"/>
      <c r="Q15" s="28"/>
    </row>
    <row r="16" spans="1:17" ht="33.75" customHeight="1">
      <c r="A16" s="125" t="s">
        <v>135</v>
      </c>
      <c r="B16" s="115" t="s">
        <v>102</v>
      </c>
      <c r="C16" s="119">
        <f>(ROUND( [2]!TBLink("Master TB","CAID[11]",$A16,$C$1,"1"),0))</f>
        <v>144820</v>
      </c>
      <c r="D16" s="118"/>
      <c r="E16" s="118">
        <v>-140585</v>
      </c>
      <c r="F16" s="118"/>
      <c r="G16" s="167">
        <f t="shared" si="0"/>
        <v>4235</v>
      </c>
      <c r="H16" s="118"/>
      <c r="I16" s="118"/>
      <c r="J16" s="118"/>
      <c r="K16" s="118"/>
      <c r="L16" s="168">
        <f t="shared" si="1"/>
        <v>4235</v>
      </c>
      <c r="M16" s="123"/>
      <c r="N16" s="9"/>
      <c r="O16" s="24"/>
    </row>
    <row r="17" spans="1:17" ht="33.75" customHeight="1">
      <c r="A17" s="152" t="s">
        <v>80</v>
      </c>
      <c r="B17" s="115" t="s">
        <v>103</v>
      </c>
      <c r="C17" s="119">
        <f>(ROUND( [2]!TBLink("Master TB","CAID[11]",$A17,$C$1,"1"),0))</f>
        <v>0</v>
      </c>
      <c r="D17" s="118"/>
      <c r="E17" s="118"/>
      <c r="F17" s="118"/>
      <c r="G17" s="167">
        <f t="shared" si="0"/>
        <v>0</v>
      </c>
      <c r="H17" s="118"/>
      <c r="I17" s="118"/>
      <c r="J17" s="118"/>
      <c r="K17" s="118"/>
      <c r="L17" s="168">
        <f t="shared" si="1"/>
        <v>0</v>
      </c>
      <c r="M17" s="123"/>
      <c r="N17" s="9"/>
      <c r="O17" s="24"/>
    </row>
    <row r="18" spans="1:17" ht="33.75" customHeight="1">
      <c r="A18" s="151">
        <v>9935.2000000000007</v>
      </c>
      <c r="B18" s="115" t="s">
        <v>104</v>
      </c>
      <c r="C18" s="119">
        <f>(ROUND( [2]!TBLink("Master TB","CAID[11]",$A18,$C$1,"1"),0))</f>
        <v>6598</v>
      </c>
      <c r="D18" s="118">
        <f>-C18</f>
        <v>-6598</v>
      </c>
      <c r="E18" s="118"/>
      <c r="F18" s="118"/>
      <c r="G18" s="167">
        <f t="shared" si="0"/>
        <v>0</v>
      </c>
      <c r="H18" s="118"/>
      <c r="I18" s="118"/>
      <c r="J18" s="118"/>
      <c r="K18" s="118"/>
      <c r="L18" s="168">
        <f t="shared" si="1"/>
        <v>0</v>
      </c>
      <c r="M18" s="123"/>
      <c r="N18" s="9"/>
      <c r="O18" s="24"/>
    </row>
    <row r="19" spans="1:17" ht="33.75" customHeight="1">
      <c r="A19" s="115" t="s">
        <v>26</v>
      </c>
      <c r="B19" s="115" t="s">
        <v>105</v>
      </c>
      <c r="C19" s="119"/>
      <c r="D19" s="119">
        <f>(ROUND( [2]!TBLink("Master TB","CAID[11]",$A19,$C$1,"1"),0))</f>
        <v>0</v>
      </c>
      <c r="E19" s="118"/>
      <c r="F19" s="118"/>
      <c r="G19" s="167">
        <f t="shared" si="0"/>
        <v>0</v>
      </c>
      <c r="H19" s="118"/>
      <c r="I19" s="118"/>
      <c r="J19" s="118"/>
      <c r="K19" s="118"/>
      <c r="L19" s="168">
        <f t="shared" si="1"/>
        <v>0</v>
      </c>
      <c r="M19" s="123"/>
      <c r="N19" s="9"/>
      <c r="O19" s="24"/>
    </row>
    <row r="20" spans="1:17" ht="33.75" customHeight="1">
      <c r="A20" s="115" t="s">
        <v>15</v>
      </c>
      <c r="B20" s="115" t="s">
        <v>106</v>
      </c>
      <c r="C20" s="119">
        <f>(ROUND( [2]!TBLink("Master TB","CAID[11]",$A20,$C$1,"1"),0))</f>
        <v>0</v>
      </c>
      <c r="D20" s="118"/>
      <c r="E20" s="118">
        <f>-'Disallowed Salaries'!C24</f>
        <v>0</v>
      </c>
      <c r="F20" s="118"/>
      <c r="G20" s="167">
        <f t="shared" si="0"/>
        <v>0</v>
      </c>
      <c r="H20" s="118"/>
      <c r="I20" s="118">
        <f>-'Direct DON Alloc'!J10</f>
        <v>0</v>
      </c>
      <c r="J20" s="118"/>
      <c r="K20" s="118"/>
      <c r="L20" s="168">
        <f t="shared" si="1"/>
        <v>0</v>
      </c>
      <c r="M20" s="123"/>
      <c r="N20" s="9"/>
      <c r="O20" s="24"/>
      <c r="P20" s="28"/>
      <c r="Q20" s="28"/>
    </row>
    <row r="21" spans="1:17" ht="33.75" customHeight="1">
      <c r="A21" s="115" t="s">
        <v>74</v>
      </c>
      <c r="B21" s="115" t="s">
        <v>107</v>
      </c>
      <c r="C21" s="122">
        <f>Fringe!I24</f>
        <v>0</v>
      </c>
      <c r="D21" s="118"/>
      <c r="E21" s="118">
        <f>-'Disallowed Salaries'!D24</f>
        <v>0</v>
      </c>
      <c r="F21" s="118"/>
      <c r="G21" s="167">
        <f t="shared" si="0"/>
        <v>0</v>
      </c>
      <c r="H21" s="118"/>
      <c r="I21" s="118">
        <f>-'Direct DON Alloc'!J13</f>
        <v>0</v>
      </c>
      <c r="J21" s="118"/>
      <c r="K21" s="118"/>
      <c r="L21" s="168">
        <f t="shared" si="1"/>
        <v>0</v>
      </c>
      <c r="M21" s="123"/>
      <c r="N21" s="9"/>
      <c r="O21" s="24"/>
      <c r="P21" s="28"/>
      <c r="Q21" s="28"/>
    </row>
    <row r="22" spans="1:17" ht="33.75" customHeight="1">
      <c r="A22" s="115" t="s">
        <v>81</v>
      </c>
      <c r="B22" s="115" t="s">
        <v>108</v>
      </c>
      <c r="C22" s="119">
        <f>(ROUND( [2]!TBLink("Master TB","CAID[11]",$A22,$C$1,"1"),0))</f>
        <v>0</v>
      </c>
      <c r="D22" s="118"/>
      <c r="E22" s="118"/>
      <c r="F22" s="118"/>
      <c r="G22" s="167">
        <f t="shared" si="0"/>
        <v>0</v>
      </c>
      <c r="H22" s="118"/>
      <c r="I22" s="118"/>
      <c r="J22" s="118"/>
      <c r="K22" s="118"/>
      <c r="L22" s="168">
        <f t="shared" si="1"/>
        <v>0</v>
      </c>
      <c r="M22" s="123"/>
      <c r="N22" s="9"/>
      <c r="O22" s="24"/>
      <c r="P22" s="28"/>
      <c r="Q22" s="28"/>
    </row>
    <row r="23" spans="1:17" ht="33.75" customHeight="1">
      <c r="A23" s="115" t="s">
        <v>47</v>
      </c>
      <c r="B23" s="115" t="s">
        <v>109</v>
      </c>
      <c r="C23" s="119">
        <f>(ROUND( [2]!TBLink("Master TB","CAID[11]",$A23,$C$1,"1"),0))</f>
        <v>0</v>
      </c>
      <c r="D23" s="118"/>
      <c r="E23" s="124"/>
      <c r="F23" s="118"/>
      <c r="G23" s="167">
        <f t="shared" si="0"/>
        <v>0</v>
      </c>
      <c r="H23" s="118"/>
      <c r="I23" s="118"/>
      <c r="J23" s="118"/>
      <c r="K23" s="118"/>
      <c r="L23" s="168">
        <f t="shared" si="1"/>
        <v>0</v>
      </c>
      <c r="M23" s="123"/>
      <c r="N23" s="9"/>
      <c r="O23" s="24"/>
      <c r="P23" s="28"/>
      <c r="Q23" s="28"/>
    </row>
    <row r="24" spans="1:17" ht="33.75" customHeight="1">
      <c r="A24" s="115" t="s">
        <v>18</v>
      </c>
      <c r="B24" s="115" t="s">
        <v>110</v>
      </c>
      <c r="C24" s="119">
        <f>(ROUND( [2]!TBLink("Master TB","CAID[11]",$A24,$C$1,"1"),0))</f>
        <v>0</v>
      </c>
      <c r="D24" s="118"/>
      <c r="E24" s="118"/>
      <c r="F24" s="118"/>
      <c r="G24" s="167">
        <f t="shared" si="0"/>
        <v>0</v>
      </c>
      <c r="H24" s="118"/>
      <c r="I24" s="118"/>
      <c r="J24" s="118"/>
      <c r="K24" s="118"/>
      <c r="L24" s="168">
        <f t="shared" si="1"/>
        <v>0</v>
      </c>
      <c r="M24" s="123"/>
      <c r="N24" s="9"/>
      <c r="O24" s="24"/>
      <c r="P24" s="28"/>
      <c r="Q24" s="28"/>
    </row>
    <row r="25" spans="1:17" ht="33.75" customHeight="1">
      <c r="A25" s="115" t="s">
        <v>51</v>
      </c>
      <c r="B25" s="115" t="s">
        <v>111</v>
      </c>
      <c r="C25" s="119">
        <f>(ROUND( [2]!TBLink("Master TB","CAID[11]",$A25,$C$1,"1"),0))</f>
        <v>0</v>
      </c>
      <c r="D25" s="118"/>
      <c r="E25" s="118"/>
      <c r="F25" s="118"/>
      <c r="G25" s="167">
        <f t="shared" si="0"/>
        <v>0</v>
      </c>
      <c r="H25" s="118"/>
      <c r="I25" s="118"/>
      <c r="J25" s="118"/>
      <c r="K25" s="118"/>
      <c r="L25" s="168">
        <f t="shared" si="1"/>
        <v>0</v>
      </c>
      <c r="M25" s="123"/>
      <c r="N25" s="9"/>
      <c r="O25" s="24"/>
      <c r="P25" s="28"/>
      <c r="Q25" s="28"/>
    </row>
    <row r="26" spans="1:17" ht="33.75" customHeight="1">
      <c r="A26" s="125" t="s">
        <v>75</v>
      </c>
      <c r="B26" s="115" t="s">
        <v>112</v>
      </c>
      <c r="C26" s="122">
        <f>Fringe!J24</f>
        <v>0</v>
      </c>
      <c r="D26" s="118"/>
      <c r="E26" s="118"/>
      <c r="F26" s="118"/>
      <c r="G26" s="167">
        <f t="shared" si="0"/>
        <v>0</v>
      </c>
      <c r="H26" s="118"/>
      <c r="I26" s="118"/>
      <c r="J26" s="118"/>
      <c r="K26" s="118"/>
      <c r="L26" s="168">
        <f t="shared" si="1"/>
        <v>0</v>
      </c>
      <c r="M26" s="123"/>
      <c r="N26" s="9"/>
      <c r="O26" s="24"/>
      <c r="P26" s="28"/>
      <c r="Q26" s="28"/>
    </row>
    <row r="27" spans="1:17" ht="33.75" customHeight="1">
      <c r="A27" s="115" t="s">
        <v>19</v>
      </c>
      <c r="B27" s="115" t="s">
        <v>113</v>
      </c>
      <c r="C27" s="119">
        <f>(ROUND( [2]!TBLink("Master TB","CAID[11]",$A27,$C$1,"1"),0))</f>
        <v>0</v>
      </c>
      <c r="D27" s="118"/>
      <c r="E27" s="118"/>
      <c r="F27" s="118"/>
      <c r="G27" s="167">
        <f t="shared" si="0"/>
        <v>0</v>
      </c>
      <c r="H27" s="118"/>
      <c r="I27" s="118"/>
      <c r="J27" s="118"/>
      <c r="K27" s="118"/>
      <c r="L27" s="168">
        <f t="shared" si="1"/>
        <v>0</v>
      </c>
      <c r="M27" s="123"/>
      <c r="N27" s="9"/>
      <c r="O27" s="24"/>
    </row>
    <row r="28" spans="1:17" ht="33.75" customHeight="1">
      <c r="A28" s="115" t="s">
        <v>76</v>
      </c>
      <c r="B28" s="115" t="s">
        <v>114</v>
      </c>
      <c r="C28" s="122">
        <f>Fringe!K24</f>
        <v>0</v>
      </c>
      <c r="D28" s="118"/>
      <c r="E28" s="118"/>
      <c r="F28" s="118"/>
      <c r="G28" s="167">
        <f t="shared" si="0"/>
        <v>0</v>
      </c>
      <c r="H28" s="118"/>
      <c r="I28" s="118"/>
      <c r="J28" s="118"/>
      <c r="K28" s="118"/>
      <c r="L28" s="168">
        <f t="shared" si="1"/>
        <v>0</v>
      </c>
      <c r="M28" s="123"/>
      <c r="N28" s="9"/>
      <c r="O28" s="24"/>
    </row>
    <row r="29" spans="1:17" ht="33.75" customHeight="1">
      <c r="A29" s="115" t="s">
        <v>82</v>
      </c>
      <c r="B29" s="115" t="s">
        <v>115</v>
      </c>
      <c r="C29" s="119">
        <f>(ROUND( [2]!TBLink("Master TB","CAID[11]",$A29,$C$1,"1"),0))</f>
        <v>0</v>
      </c>
      <c r="D29" s="118"/>
      <c r="E29" s="118"/>
      <c r="F29" s="118"/>
      <c r="G29" s="167">
        <f t="shared" si="0"/>
        <v>0</v>
      </c>
      <c r="H29" s="118"/>
      <c r="I29" s="118"/>
      <c r="J29" s="118"/>
      <c r="K29" s="118"/>
      <c r="L29" s="168">
        <f t="shared" si="1"/>
        <v>0</v>
      </c>
      <c r="M29" s="123"/>
      <c r="N29" s="9"/>
      <c r="O29" s="24"/>
      <c r="P29" s="28"/>
      <c r="Q29" s="28"/>
    </row>
    <row r="30" spans="1:17" ht="33.75" customHeight="1">
      <c r="A30" s="115" t="s">
        <v>83</v>
      </c>
      <c r="B30" s="115" t="s">
        <v>116</v>
      </c>
      <c r="C30" s="119">
        <f>(ROUND( [2]!TBLink("Master TB","CAID[11]",$A30,$C$1,"1"),0))</f>
        <v>0</v>
      </c>
      <c r="D30" s="118"/>
      <c r="E30" s="118"/>
      <c r="F30" s="118"/>
      <c r="G30" s="167">
        <f t="shared" si="0"/>
        <v>0</v>
      </c>
      <c r="H30" s="118"/>
      <c r="I30" s="118"/>
      <c r="J30" s="118"/>
      <c r="K30" s="118"/>
      <c r="L30" s="168">
        <f t="shared" si="1"/>
        <v>0</v>
      </c>
      <c r="M30" s="123"/>
      <c r="N30" s="9"/>
      <c r="O30" s="24"/>
    </row>
    <row r="31" spans="1:17" ht="33.75" customHeight="1">
      <c r="A31" s="115" t="s">
        <v>21</v>
      </c>
      <c r="B31" s="115" t="s">
        <v>117</v>
      </c>
      <c r="C31" s="119">
        <f>(ROUND( [2]!TBLink("Master TB","CAID[11]",$A31,$C$1,"1"),0))</f>
        <v>0</v>
      </c>
      <c r="D31" s="118"/>
      <c r="E31" s="118"/>
      <c r="F31" s="118"/>
      <c r="G31" s="167">
        <f t="shared" si="0"/>
        <v>0</v>
      </c>
      <c r="H31" s="118"/>
      <c r="I31" s="118"/>
      <c r="J31" s="118"/>
      <c r="K31" s="118"/>
      <c r="L31" s="168">
        <f t="shared" si="1"/>
        <v>0</v>
      </c>
      <c r="M31" s="123"/>
      <c r="N31" s="9"/>
      <c r="O31" s="24"/>
      <c r="P31" s="28"/>
      <c r="Q31" s="28"/>
    </row>
    <row r="32" spans="1:17" ht="33.75" customHeight="1">
      <c r="A32" s="115" t="s">
        <v>22</v>
      </c>
      <c r="B32" s="115" t="s">
        <v>118</v>
      </c>
      <c r="C32" s="119">
        <f>(ROUND( [2]!TBLink("Master TB","CAID[11]",$A32,$C$1,"1"),0))</f>
        <v>0</v>
      </c>
      <c r="D32" s="118"/>
      <c r="E32" s="118"/>
      <c r="F32" s="118"/>
      <c r="G32" s="167">
        <f t="shared" si="0"/>
        <v>0</v>
      </c>
      <c r="H32" s="118"/>
      <c r="I32" s="118"/>
      <c r="J32" s="118"/>
      <c r="K32" s="118"/>
      <c r="L32" s="168">
        <f t="shared" si="1"/>
        <v>0</v>
      </c>
      <c r="M32" s="123"/>
      <c r="N32" s="9"/>
      <c r="O32" s="24"/>
    </row>
    <row r="33" spans="1:17" ht="33.75" customHeight="1">
      <c r="A33" s="115" t="s">
        <v>84</v>
      </c>
      <c r="B33" s="115" t="s">
        <v>119</v>
      </c>
      <c r="C33" s="119">
        <f>(ROUND( [2]!TBLink("Master TB","CAID[11]",$A33,$C$1,"1"),0))</f>
        <v>0</v>
      </c>
      <c r="D33" s="118"/>
      <c r="E33" s="118"/>
      <c r="F33" s="118"/>
      <c r="G33" s="167">
        <f t="shared" si="0"/>
        <v>0</v>
      </c>
      <c r="H33" s="118"/>
      <c r="I33" s="118"/>
      <c r="J33" s="118"/>
      <c r="K33" s="118"/>
      <c r="L33" s="168">
        <f t="shared" si="1"/>
        <v>0</v>
      </c>
      <c r="M33" s="123"/>
      <c r="N33" s="9"/>
      <c r="O33" s="24"/>
      <c r="P33" s="28"/>
      <c r="Q33" s="28"/>
    </row>
    <row r="34" spans="1:17" ht="33.75" customHeight="1">
      <c r="A34" s="115" t="s">
        <v>23</v>
      </c>
      <c r="B34" s="115" t="s">
        <v>120</v>
      </c>
      <c r="C34" s="119">
        <f>(ROUND( [2]!TBLink("Master TB","CAID[11]",$A34,$C$1,"1"),0))</f>
        <v>0</v>
      </c>
      <c r="D34" s="118"/>
      <c r="E34" s="118"/>
      <c r="F34" s="118"/>
      <c r="G34" s="167">
        <f t="shared" si="0"/>
        <v>0</v>
      </c>
      <c r="H34" s="118"/>
      <c r="I34" s="118"/>
      <c r="J34" s="118"/>
      <c r="K34" s="118"/>
      <c r="L34" s="168">
        <f t="shared" si="1"/>
        <v>0</v>
      </c>
      <c r="M34" s="123"/>
      <c r="N34" s="9"/>
      <c r="O34" s="24"/>
    </row>
    <row r="35" spans="1:17" ht="33.75" customHeight="1">
      <c r="A35" s="115" t="s">
        <v>85</v>
      </c>
      <c r="B35" s="115" t="s">
        <v>121</v>
      </c>
      <c r="C35" s="119">
        <f>(ROUND( [2]!TBLink("Master TB","CAID[11]",$A35,$C$1,"1"),0))</f>
        <v>0</v>
      </c>
      <c r="D35" s="118"/>
      <c r="E35" s="118"/>
      <c r="F35" s="118"/>
      <c r="G35" s="167">
        <f t="shared" si="0"/>
        <v>0</v>
      </c>
      <c r="H35" s="118"/>
      <c r="I35" s="118"/>
      <c r="J35" s="118"/>
      <c r="K35" s="118"/>
      <c r="L35" s="168">
        <f t="shared" si="1"/>
        <v>0</v>
      </c>
      <c r="M35" s="123"/>
      <c r="N35" s="9"/>
      <c r="O35" s="24"/>
      <c r="P35" s="28"/>
      <c r="Q35" s="28"/>
    </row>
    <row r="36" spans="1:17" ht="33.75" customHeight="1">
      <c r="A36" s="115" t="s">
        <v>24</v>
      </c>
      <c r="B36" s="115" t="s">
        <v>122</v>
      </c>
      <c r="C36" s="119">
        <f>(ROUND( [2]!TBLink("Master TB","CAID[11]",$A36,$C$1,"1"),0))</f>
        <v>0</v>
      </c>
      <c r="D36" s="118"/>
      <c r="E36" s="118"/>
      <c r="F36" s="118"/>
      <c r="G36" s="167">
        <f t="shared" si="0"/>
        <v>0</v>
      </c>
      <c r="H36" s="118"/>
      <c r="I36" s="118"/>
      <c r="J36" s="118"/>
      <c r="K36" s="118"/>
      <c r="L36" s="168">
        <f t="shared" si="1"/>
        <v>0</v>
      </c>
      <c r="M36" s="123"/>
      <c r="N36" s="9"/>
      <c r="O36" s="24"/>
      <c r="P36" s="28"/>
      <c r="Q36" s="28"/>
    </row>
    <row r="37" spans="1:17" ht="33.75" customHeight="1">
      <c r="A37" s="115" t="s">
        <v>86</v>
      </c>
      <c r="B37" s="115" t="s">
        <v>123</v>
      </c>
      <c r="C37" s="119">
        <f>(ROUND( [2]!TBLink("Master TB","CAID[11]",$A37,$C$1,"1"),0))</f>
        <v>0</v>
      </c>
      <c r="D37" s="118"/>
      <c r="E37" s="118"/>
      <c r="F37" s="118"/>
      <c r="G37" s="167">
        <f t="shared" si="0"/>
        <v>0</v>
      </c>
      <c r="H37" s="118"/>
      <c r="I37" s="118"/>
      <c r="J37" s="118"/>
      <c r="K37" s="118"/>
      <c r="L37" s="168">
        <f t="shared" si="1"/>
        <v>0</v>
      </c>
      <c r="M37" s="123"/>
      <c r="N37" s="24"/>
      <c r="O37" s="24"/>
    </row>
    <row r="38" spans="1:17" ht="33.75" customHeight="1">
      <c r="A38" s="115" t="s">
        <v>20</v>
      </c>
      <c r="B38" s="115" t="s">
        <v>124</v>
      </c>
      <c r="C38" s="119">
        <f>(ROUND( [2]!TBLink("Master TB","CAID[11]",$A38,$C$1,"1"),0))</f>
        <v>0</v>
      </c>
      <c r="D38" s="118"/>
      <c r="E38" s="118"/>
      <c r="F38" s="118"/>
      <c r="G38" s="167">
        <f t="shared" si="0"/>
        <v>0</v>
      </c>
      <c r="H38" s="118"/>
      <c r="I38" s="118"/>
      <c r="J38" s="118"/>
      <c r="K38" s="118"/>
      <c r="L38" s="168">
        <f t="shared" si="1"/>
        <v>0</v>
      </c>
      <c r="M38" s="123"/>
      <c r="N38" s="24"/>
      <c r="O38" s="24"/>
    </row>
    <row r="39" spans="1:17" ht="33.75" customHeight="1">
      <c r="A39" s="115" t="s">
        <v>16</v>
      </c>
      <c r="B39" s="115" t="s">
        <v>125</v>
      </c>
      <c r="C39" s="119">
        <f>(ROUND( [2]!TBLink("Master TB","CAID[11]",$A39,$C$1,"1"),0))</f>
        <v>0</v>
      </c>
      <c r="D39" s="118"/>
      <c r="E39" s="118"/>
      <c r="F39" s="118"/>
      <c r="G39" s="167">
        <f t="shared" si="0"/>
        <v>0</v>
      </c>
      <c r="H39" s="118"/>
      <c r="I39" s="118"/>
      <c r="J39" s="118"/>
      <c r="K39" s="118"/>
      <c r="L39" s="168">
        <f t="shared" si="1"/>
        <v>0</v>
      </c>
      <c r="M39" s="123"/>
      <c r="N39" s="24"/>
      <c r="O39" s="24"/>
      <c r="P39" s="28"/>
      <c r="Q39" s="28"/>
    </row>
    <row r="40" spans="1:17" ht="33.75" customHeight="1">
      <c r="A40" s="115" t="s">
        <v>87</v>
      </c>
      <c r="B40" s="115" t="s">
        <v>126</v>
      </c>
      <c r="C40" s="119">
        <f>(ROUND( [2]!TBLink("Master TB","CAID[11]",$A40,$C$1,"1"),0))</f>
        <v>0</v>
      </c>
      <c r="D40" s="118"/>
      <c r="E40" s="118"/>
      <c r="F40" s="118"/>
      <c r="G40" s="167">
        <f t="shared" si="0"/>
        <v>0</v>
      </c>
      <c r="H40" s="118"/>
      <c r="I40" s="118"/>
      <c r="J40" s="118"/>
      <c r="K40" s="118"/>
      <c r="L40" s="168">
        <f t="shared" si="1"/>
        <v>0</v>
      </c>
      <c r="M40" s="123"/>
      <c r="N40" s="24"/>
      <c r="O40" s="24"/>
      <c r="P40" s="28"/>
      <c r="Q40" s="28"/>
    </row>
    <row r="41" spans="1:17" ht="33.75" customHeight="1">
      <c r="A41" s="115" t="s">
        <v>88</v>
      </c>
      <c r="B41" s="115" t="s">
        <v>127</v>
      </c>
      <c r="C41" s="119">
        <f>(ROUND( [2]!TBLink("Master TB","CAID[11]",$A41,$C$1,"1"),0))</f>
        <v>0</v>
      </c>
      <c r="D41" s="118"/>
      <c r="E41" s="118"/>
      <c r="F41" s="118"/>
      <c r="G41" s="167">
        <f t="shared" si="0"/>
        <v>0</v>
      </c>
      <c r="H41" s="118"/>
      <c r="I41" s="118"/>
      <c r="J41" s="118"/>
      <c r="K41" s="118"/>
      <c r="L41" s="168">
        <f t="shared" si="1"/>
        <v>0</v>
      </c>
      <c r="M41" s="123"/>
      <c r="N41" s="24"/>
      <c r="O41" s="24"/>
      <c r="P41" s="28"/>
      <c r="Q41" s="28"/>
    </row>
    <row r="42" spans="1:17" ht="33.75" customHeight="1">
      <c r="A42" s="115" t="s">
        <v>17</v>
      </c>
      <c r="B42" s="115" t="s">
        <v>128</v>
      </c>
      <c r="C42" s="119">
        <f>(ROUND( [2]!TBLink("Master TB","CAID[11]",$A42,$C$1,"1"),0))</f>
        <v>0</v>
      </c>
      <c r="D42" s="118"/>
      <c r="E42" s="118"/>
      <c r="F42" s="118"/>
      <c r="G42" s="167">
        <f t="shared" si="0"/>
        <v>0</v>
      </c>
      <c r="H42" s="118"/>
      <c r="I42" s="118"/>
      <c r="J42" s="118"/>
      <c r="K42" s="118"/>
      <c r="L42" s="168">
        <f t="shared" si="1"/>
        <v>0</v>
      </c>
      <c r="M42" s="123"/>
      <c r="N42" s="24"/>
      <c r="O42" s="24"/>
      <c r="P42" s="28"/>
      <c r="Q42" s="28"/>
    </row>
    <row r="43" spans="1:17" ht="33.75" customHeight="1">
      <c r="A43" s="115" t="s">
        <v>89</v>
      </c>
      <c r="B43" s="115" t="s">
        <v>129</v>
      </c>
      <c r="C43" s="119">
        <f>(ROUND( [2]!TBLink("Master TB","CAID[11]",$A43,$C$1,"1"),0))</f>
        <v>9310</v>
      </c>
      <c r="D43" s="118"/>
      <c r="E43" s="118"/>
      <c r="F43" s="118"/>
      <c r="G43" s="167">
        <f t="shared" si="0"/>
        <v>9310</v>
      </c>
      <c r="H43" s="118"/>
      <c r="I43" s="118"/>
      <c r="J43" s="118"/>
      <c r="K43" s="118"/>
      <c r="L43" s="168">
        <f t="shared" si="1"/>
        <v>9310</v>
      </c>
      <c r="M43" s="123"/>
      <c r="N43" s="24"/>
      <c r="O43" s="24"/>
      <c r="P43" s="28"/>
      <c r="Q43" s="28"/>
    </row>
    <row r="44" spans="1:17" ht="33.75" customHeight="1">
      <c r="A44" s="115" t="s">
        <v>90</v>
      </c>
      <c r="B44" s="115" t="s">
        <v>130</v>
      </c>
      <c r="C44" s="119">
        <f>(ROUND( [2]!TBLink("Master TB","CAID[11]",$A44,$C$1,"1"),0))</f>
        <v>0</v>
      </c>
      <c r="D44" s="118"/>
      <c r="E44" s="118"/>
      <c r="F44" s="118"/>
      <c r="G44" s="167">
        <f t="shared" si="0"/>
        <v>0</v>
      </c>
      <c r="H44" s="118"/>
      <c r="I44" s="118"/>
      <c r="J44" s="118"/>
      <c r="K44" s="118"/>
      <c r="L44" s="168">
        <f t="shared" si="1"/>
        <v>0</v>
      </c>
      <c r="M44" s="123"/>
      <c r="N44" s="24"/>
      <c r="O44" s="24"/>
      <c r="P44" s="28"/>
      <c r="Q44" s="28"/>
    </row>
    <row r="45" spans="1:17" ht="33.75" customHeight="1">
      <c r="A45" s="115" t="s">
        <v>91</v>
      </c>
      <c r="B45" s="115" t="s">
        <v>131</v>
      </c>
      <c r="C45" s="119">
        <f>(ROUND( [2]!TBLink("Master TB","CAID[11]",$A45,$C$1,"1"),0))</f>
        <v>0</v>
      </c>
      <c r="D45" s="118"/>
      <c r="E45" s="118"/>
      <c r="F45" s="118"/>
      <c r="G45" s="167">
        <f t="shared" si="0"/>
        <v>0</v>
      </c>
      <c r="H45" s="118"/>
      <c r="I45" s="118"/>
      <c r="J45" s="118"/>
      <c r="K45" s="118"/>
      <c r="L45" s="168">
        <f t="shared" si="1"/>
        <v>0</v>
      </c>
      <c r="M45" s="123"/>
      <c r="N45" s="24"/>
      <c r="O45" s="24"/>
      <c r="P45" s="28"/>
      <c r="Q45" s="28"/>
    </row>
    <row r="46" spans="1:17" ht="33.75" customHeight="1">
      <c r="A46" s="115" t="s">
        <v>92</v>
      </c>
      <c r="B46" s="115" t="s">
        <v>132</v>
      </c>
      <c r="C46" s="119">
        <f>(ROUND( [2]!TBLink("Master TB","CAID[11]",$A46,$C$1,"1"),0))</f>
        <v>0</v>
      </c>
      <c r="D46" s="118"/>
      <c r="E46" s="118"/>
      <c r="F46" s="118"/>
      <c r="G46" s="167">
        <f t="shared" si="0"/>
        <v>0</v>
      </c>
      <c r="H46" s="118"/>
      <c r="I46" s="118"/>
      <c r="J46" s="118"/>
      <c r="K46" s="118"/>
      <c r="L46" s="168">
        <f t="shared" si="1"/>
        <v>0</v>
      </c>
      <c r="M46" s="123"/>
      <c r="N46" s="24"/>
      <c r="O46" s="24"/>
    </row>
    <row r="47" spans="1:17" ht="33.75" customHeight="1">
      <c r="A47" s="115" t="s">
        <v>93</v>
      </c>
      <c r="B47" s="115" t="s">
        <v>133</v>
      </c>
      <c r="C47" s="119">
        <f>(ROUND( [2]!TBLink("Master TB","CAID[11]",$A47,$C$1,"1"),0))</f>
        <v>0</v>
      </c>
      <c r="D47" s="118"/>
      <c r="E47" s="118"/>
      <c r="F47" s="118"/>
      <c r="G47" s="167">
        <f t="shared" si="0"/>
        <v>0</v>
      </c>
      <c r="H47" s="118"/>
      <c r="I47" s="118"/>
      <c r="J47" s="118"/>
      <c r="K47" s="118"/>
      <c r="L47" s="168">
        <f t="shared" si="1"/>
        <v>0</v>
      </c>
      <c r="M47" s="123"/>
      <c r="N47" s="24"/>
      <c r="O47" s="24"/>
    </row>
    <row r="48" spans="1:17" ht="33.75" customHeight="1">
      <c r="A48" s="115"/>
      <c r="B48" s="115"/>
      <c r="C48" s="119"/>
      <c r="D48" s="118"/>
      <c r="E48" s="118"/>
      <c r="F48" s="118"/>
      <c r="G48" s="167">
        <f t="shared" si="0"/>
        <v>0</v>
      </c>
      <c r="H48" s="118"/>
      <c r="I48" s="118"/>
      <c r="J48" s="118"/>
      <c r="K48" s="118"/>
      <c r="L48" s="168">
        <f t="shared" si="1"/>
        <v>0</v>
      </c>
      <c r="M48" s="123"/>
      <c r="N48" s="24"/>
      <c r="O48" s="24"/>
      <c r="P48" s="28"/>
      <c r="Q48" s="28"/>
    </row>
    <row r="49" spans="1:13" ht="15.6">
      <c r="A49" s="113"/>
      <c r="B49" s="4" t="s">
        <v>3</v>
      </c>
      <c r="C49" s="25">
        <f>SUM(C7:C48)</f>
        <v>160728</v>
      </c>
      <c r="D49" s="25">
        <f>SUBTOTAL(9,D7:D48)</f>
        <v>-6598</v>
      </c>
      <c r="E49" s="25">
        <f t="shared" ref="E49:L49" si="2">SUBTOTAL(9,E9:E48)</f>
        <v>-140585</v>
      </c>
      <c r="F49" s="25">
        <f t="shared" si="2"/>
        <v>0</v>
      </c>
      <c r="G49" s="25">
        <f t="shared" si="2"/>
        <v>13545</v>
      </c>
      <c r="H49" s="25">
        <f t="shared" si="2"/>
        <v>0</v>
      </c>
      <c r="I49" s="25">
        <f t="shared" si="2"/>
        <v>0</v>
      </c>
      <c r="J49" s="25">
        <f t="shared" si="2"/>
        <v>0</v>
      </c>
      <c r="K49" s="25">
        <f>SUBTOTAL(9,K7:K48)</f>
        <v>0</v>
      </c>
      <c r="L49" s="172">
        <f t="shared" si="2"/>
        <v>13545</v>
      </c>
    </row>
    <row r="50" spans="1:13">
      <c r="D50" s="8"/>
      <c r="E50" s="8"/>
      <c r="F50" s="9"/>
      <c r="G50" s="169">
        <f>'[3]Sch 2 Income &amp; Exp'!$F$63</f>
        <v>13545</v>
      </c>
      <c r="H50" s="8"/>
      <c r="I50" s="8"/>
      <c r="J50" s="8"/>
      <c r="K50" s="14"/>
      <c r="L50" s="169">
        <f>SUM(L31:L48)</f>
        <v>9310</v>
      </c>
      <c r="M50" s="5" t="s">
        <v>153</v>
      </c>
    </row>
    <row r="51" spans="1:13">
      <c r="B51" s="173" t="s">
        <v>13</v>
      </c>
      <c r="C51" s="175">
        <v>160728</v>
      </c>
      <c r="E51" s="8"/>
      <c r="F51" s="9"/>
      <c r="G51" s="169">
        <f>SUM(G23:G30)</f>
        <v>0</v>
      </c>
      <c r="H51" s="8"/>
      <c r="I51" s="8"/>
      <c r="J51" s="8"/>
      <c r="K51" s="14"/>
      <c r="L51" s="169">
        <f>SUM(L23:L30)</f>
        <v>0</v>
      </c>
      <c r="M51" s="5" t="s">
        <v>154</v>
      </c>
    </row>
    <row r="52" spans="1:13">
      <c r="A52" s="5"/>
      <c r="B52" s="174" t="s">
        <v>156</v>
      </c>
      <c r="C52" s="22">
        <f>+C49-C51</f>
        <v>0</v>
      </c>
      <c r="D52" s="20"/>
      <c r="G52" s="170">
        <f>G49-G50-G51</f>
        <v>0</v>
      </c>
      <c r="K52" s="10"/>
      <c r="L52" s="170">
        <f>L49-L50-L51</f>
        <v>4235</v>
      </c>
      <c r="M52" s="5" t="s">
        <v>155</v>
      </c>
    </row>
    <row r="53" spans="1:13">
      <c r="E53" s="8">
        <f>D49+E49+F49</f>
        <v>-147183</v>
      </c>
      <c r="K53" s="10"/>
    </row>
    <row r="54" spans="1:13">
      <c r="I54" s="8">
        <f>G49+H49+I49</f>
        <v>13545</v>
      </c>
      <c r="J54" s="8"/>
      <c r="K54" s="10"/>
    </row>
    <row r="55" spans="1:13">
      <c r="D55" s="20"/>
      <c r="F55" s="9"/>
      <c r="K55" s="10"/>
    </row>
    <row r="56" spans="1:13">
      <c r="F56" s="22"/>
      <c r="G56" s="20"/>
      <c r="K56" s="10"/>
    </row>
    <row r="57" spans="1:13">
      <c r="J57" s="8"/>
      <c r="K57" s="10"/>
    </row>
    <row r="58" spans="1:13">
      <c r="K58" s="10"/>
    </row>
    <row r="59" spans="1:13">
      <c r="K59" s="10"/>
    </row>
    <row r="61" spans="1:13">
      <c r="G61" s="8"/>
    </row>
  </sheetData>
  <autoFilter ref="A6:L52" xr:uid="{00000000-0009-0000-0000-000001000000}"/>
  <mergeCells count="1">
    <mergeCell ref="A3:B3"/>
  </mergeCells>
  <phoneticPr fontId="0" type="noConversion"/>
  <pageMargins left="0.75" right="0.75" top="1" bottom="1" header="0.5" footer="0.5"/>
  <pageSetup paperSize="5" scale="56" orientation="portrait" r:id="rId1"/>
  <headerFooter alignWithMargins="0">
    <oddFooter xml:space="preserve">&amp;R&amp;"Arial,Bold"&amp;12SUMMARY OF HCF-3 ALLOWABLE EXPENSES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8"/>
  <sheetViews>
    <sheetView zoomScale="90" zoomScaleNormal="90" workbookViewId="0">
      <pane ySplit="4" topLeftCell="A5" activePane="bottomLeft" state="frozen"/>
      <selection activeCell="D1" sqref="D1"/>
      <selection pane="bottomLeft" activeCell="A2" sqref="A2"/>
    </sheetView>
  </sheetViews>
  <sheetFormatPr defaultColWidth="9.109375" defaultRowHeight="13.2"/>
  <cols>
    <col min="1" max="1" width="18.33203125" style="29" customWidth="1"/>
    <col min="2" max="2" width="22.33203125" style="29" customWidth="1"/>
    <col min="3" max="3" width="22.5546875" style="29" customWidth="1"/>
    <col min="4" max="4" width="15.44140625" style="29" customWidth="1"/>
    <col min="5" max="5" width="13.6640625" style="30" customWidth="1"/>
    <col min="6" max="6" width="15.33203125" style="30" customWidth="1"/>
    <col min="7" max="7" width="13.33203125" style="30" customWidth="1"/>
    <col min="8" max="8" width="12.88671875" style="30" customWidth="1"/>
    <col min="9" max="9" width="17.109375" style="30" customWidth="1"/>
    <col min="10" max="10" width="14.6640625" style="30" customWidth="1"/>
    <col min="11" max="11" width="15.33203125" style="29" customWidth="1"/>
    <col min="12" max="12" width="11.33203125" style="29" bestFit="1" customWidth="1"/>
    <col min="13" max="13" width="9.109375" style="29"/>
    <col min="14" max="14" width="12.33203125" style="29" customWidth="1"/>
    <col min="15" max="15" width="9.109375" style="29"/>
    <col min="16" max="16" width="12.44140625" style="29" customWidth="1"/>
    <col min="17" max="16384" width="9.109375" style="29"/>
  </cols>
  <sheetData>
    <row r="1" spans="1:17">
      <c r="A1" s="29" t="str">
        <f>'Summary of Expenses'!A1</f>
        <v>Village Square, LLC</v>
      </c>
      <c r="E1" s="31"/>
      <c r="F1" s="31"/>
      <c r="G1" s="31"/>
      <c r="H1" s="31"/>
      <c r="I1" s="31"/>
      <c r="J1" s="31"/>
    </row>
    <row r="2" spans="1:17">
      <c r="A2" s="47" t="str">
        <f>+[2]!CY()&amp;" CALCULATION OF DIRECT ADMINISTRATOR SALARIES AND FRINGE BENEFITS"</f>
        <v>2022 CALCULATION OF DIRECT ADMINISTRATOR SALARIES AND FRINGE BENEFITS</v>
      </c>
      <c r="E2" s="31"/>
      <c r="F2" s="31"/>
      <c r="G2" s="31"/>
      <c r="H2" s="31"/>
      <c r="I2" s="31"/>
      <c r="J2" s="36"/>
      <c r="Q2" s="48"/>
    </row>
    <row r="3" spans="1:17">
      <c r="A3" s="47"/>
      <c r="E3" s="31"/>
      <c r="F3" s="31"/>
      <c r="G3" s="31"/>
      <c r="H3" s="31"/>
      <c r="I3" s="46"/>
      <c r="J3" s="31"/>
    </row>
    <row r="4" spans="1:17">
      <c r="E4" s="45"/>
      <c r="F4" s="45"/>
      <c r="G4" s="45"/>
      <c r="H4" s="45"/>
      <c r="I4" s="45"/>
      <c r="J4" s="31"/>
    </row>
    <row r="5" spans="1:17">
      <c r="C5" s="36" t="s">
        <v>136</v>
      </c>
      <c r="D5" s="36"/>
      <c r="E5" s="138"/>
      <c r="F5" s="138"/>
      <c r="G5" s="44"/>
      <c r="H5" s="44"/>
      <c r="I5" s="44"/>
      <c r="J5" s="44"/>
      <c r="K5" s="36" t="s">
        <v>148</v>
      </c>
    </row>
    <row r="6" spans="1:17">
      <c r="A6" s="43"/>
      <c r="C6" s="36"/>
      <c r="D6" s="36"/>
      <c r="E6" s="44"/>
      <c r="F6" s="44"/>
      <c r="G6" s="44"/>
      <c r="H6" s="44"/>
      <c r="I6" s="44"/>
      <c r="J6" s="42"/>
    </row>
    <row r="7" spans="1:17">
      <c r="A7" s="40"/>
      <c r="B7" s="40"/>
      <c r="C7" s="36" t="s">
        <v>138</v>
      </c>
      <c r="D7" s="36"/>
      <c r="E7" s="31"/>
      <c r="F7" s="31"/>
      <c r="G7" s="31"/>
      <c r="H7" s="31"/>
      <c r="I7" s="44"/>
      <c r="J7" s="31"/>
    </row>
    <row r="8" spans="1:17">
      <c r="A8" s="40"/>
      <c r="B8" s="40"/>
      <c r="C8" s="36" t="s">
        <v>139</v>
      </c>
      <c r="D8" s="36"/>
      <c r="E8" s="31"/>
      <c r="F8" s="31"/>
      <c r="G8" s="31"/>
      <c r="H8" s="31"/>
      <c r="I8" s="44"/>
      <c r="J8" s="31"/>
    </row>
    <row r="9" spans="1:17">
      <c r="A9" s="40"/>
      <c r="B9" s="40"/>
      <c r="C9" s="36"/>
      <c r="D9" s="36"/>
      <c r="E9" s="31"/>
      <c r="F9" s="31"/>
      <c r="G9" s="31"/>
      <c r="H9" s="31"/>
      <c r="I9" s="44"/>
      <c r="J9" s="31"/>
    </row>
    <row r="10" spans="1:17">
      <c r="C10" s="36" t="s">
        <v>137</v>
      </c>
      <c r="D10" s="36"/>
      <c r="E10" s="31"/>
      <c r="F10" s="31"/>
      <c r="G10" s="31"/>
      <c r="H10" s="31"/>
      <c r="I10" s="31"/>
      <c r="J10" s="31"/>
      <c r="K10" s="32">
        <f>SUM(E10:J10)</f>
        <v>0</v>
      </c>
    </row>
    <row r="11" spans="1:17">
      <c r="C11" s="36"/>
      <c r="D11" s="36"/>
      <c r="E11" s="137"/>
      <c r="F11" s="137"/>
      <c r="G11" s="137"/>
      <c r="H11" s="137"/>
      <c r="I11" s="137"/>
      <c r="J11" s="31"/>
    </row>
    <row r="12" spans="1:17">
      <c r="C12" s="36" t="s">
        <v>140</v>
      </c>
      <c r="D12" s="36"/>
      <c r="E12" s="31"/>
      <c r="F12" s="31"/>
      <c r="G12" s="31"/>
      <c r="H12" s="31"/>
      <c r="I12" s="31"/>
      <c r="J12" s="31"/>
    </row>
    <row r="13" spans="1:17">
      <c r="C13" s="162" t="s">
        <v>149</v>
      </c>
      <c r="D13" s="146">
        <f>Fringe!C26</f>
        <v>0</v>
      </c>
      <c r="E13" s="31">
        <f>E10*$D$13</f>
        <v>0</v>
      </c>
      <c r="F13" s="31">
        <f t="shared" ref="F13:J13" si="0">F10*$D$13</f>
        <v>0</v>
      </c>
      <c r="G13" s="31">
        <f t="shared" si="0"/>
        <v>0</v>
      </c>
      <c r="H13" s="31">
        <f t="shared" si="0"/>
        <v>0</v>
      </c>
      <c r="I13" s="31">
        <f t="shared" si="0"/>
        <v>0</v>
      </c>
      <c r="J13" s="31">
        <f t="shared" si="0"/>
        <v>0</v>
      </c>
      <c r="K13" s="32">
        <f>SUM(E13:J13)</f>
        <v>0</v>
      </c>
    </row>
    <row r="14" spans="1:17">
      <c r="A14" s="37"/>
      <c r="B14" s="37"/>
      <c r="C14" s="163" t="s">
        <v>150</v>
      </c>
      <c r="D14" s="164">
        <f>Fringe!C27</f>
        <v>0</v>
      </c>
      <c r="E14" s="165">
        <f>E10*$D$14</f>
        <v>0</v>
      </c>
      <c r="F14" s="165">
        <f t="shared" ref="F14:J14" si="1">F10*$D$14</f>
        <v>0</v>
      </c>
      <c r="G14" s="165">
        <f t="shared" si="1"/>
        <v>0</v>
      </c>
      <c r="H14" s="165">
        <f t="shared" si="1"/>
        <v>0</v>
      </c>
      <c r="I14" s="165">
        <f t="shared" si="1"/>
        <v>0</v>
      </c>
      <c r="J14" s="165">
        <f t="shared" si="1"/>
        <v>0</v>
      </c>
      <c r="K14" s="32">
        <f t="shared" ref="K14:K16" si="2">SUM(E14:J14)</f>
        <v>0</v>
      </c>
    </row>
    <row r="15" spans="1:17">
      <c r="A15" s="37"/>
      <c r="B15" s="37"/>
      <c r="C15" s="163" t="s">
        <v>151</v>
      </c>
      <c r="D15" s="164">
        <f>Fringe!C28</f>
        <v>0</v>
      </c>
      <c r="E15" s="165">
        <f>E10*$D$15</f>
        <v>0</v>
      </c>
      <c r="F15" s="165">
        <f t="shared" ref="F15:J15" si="3">F10*$D$15</f>
        <v>0</v>
      </c>
      <c r="G15" s="165">
        <f t="shared" si="3"/>
        <v>0</v>
      </c>
      <c r="H15" s="165">
        <f t="shared" si="3"/>
        <v>0</v>
      </c>
      <c r="I15" s="165">
        <f t="shared" si="3"/>
        <v>0</v>
      </c>
      <c r="J15" s="165">
        <f t="shared" si="3"/>
        <v>0</v>
      </c>
      <c r="K15" s="32">
        <f t="shared" si="2"/>
        <v>0</v>
      </c>
    </row>
    <row r="16" spans="1:17">
      <c r="A16" s="37"/>
      <c r="B16" s="37"/>
      <c r="C16" s="163" t="s">
        <v>152</v>
      </c>
      <c r="D16" s="164">
        <f>Fringe!C29</f>
        <v>0</v>
      </c>
      <c r="E16" s="165">
        <f>E10*$D$16</f>
        <v>0</v>
      </c>
      <c r="F16" s="165">
        <f t="shared" ref="F16:J16" si="4">F10*$D$16</f>
        <v>0</v>
      </c>
      <c r="G16" s="165">
        <f t="shared" si="4"/>
        <v>0</v>
      </c>
      <c r="H16" s="165">
        <f t="shared" si="4"/>
        <v>0</v>
      </c>
      <c r="I16" s="165">
        <f t="shared" si="4"/>
        <v>0</v>
      </c>
      <c r="J16" s="165">
        <f t="shared" si="4"/>
        <v>0</v>
      </c>
      <c r="K16" s="166">
        <f t="shared" si="2"/>
        <v>0</v>
      </c>
      <c r="L16" s="32">
        <f>SUM(K13:K16)</f>
        <v>0</v>
      </c>
    </row>
    <row r="17" spans="1:14">
      <c r="A17" s="37"/>
      <c r="B17" s="37"/>
      <c r="C17" s="139"/>
      <c r="D17" s="139"/>
      <c r="E17" s="39"/>
      <c r="F17" s="39"/>
      <c r="G17" s="39"/>
      <c r="H17" s="39"/>
      <c r="I17" s="39"/>
      <c r="J17" s="39"/>
    </row>
    <row r="18" spans="1:14">
      <c r="A18" s="37"/>
      <c r="B18" s="37"/>
      <c r="C18" s="139"/>
      <c r="D18" s="139"/>
      <c r="E18" s="39"/>
      <c r="F18" s="39"/>
      <c r="G18" s="39"/>
      <c r="H18" s="39"/>
      <c r="I18" s="39"/>
      <c r="J18" s="39"/>
    </row>
    <row r="19" spans="1:14">
      <c r="E19" s="31"/>
      <c r="F19" s="31"/>
      <c r="G19" s="31"/>
      <c r="H19" s="31"/>
      <c r="I19" s="31"/>
      <c r="J19" s="31"/>
    </row>
    <row r="20" spans="1:14">
      <c r="B20" s="40"/>
      <c r="C20" s="36" t="s">
        <v>3</v>
      </c>
      <c r="D20" s="36"/>
      <c r="E20" s="31">
        <f>SUM(E10:E19)</f>
        <v>0</v>
      </c>
      <c r="F20" s="31"/>
      <c r="G20" s="31"/>
      <c r="H20" s="31"/>
      <c r="I20" s="31"/>
      <c r="J20" s="31"/>
      <c r="K20" s="32">
        <f>SUM(E20:J20)</f>
        <v>0</v>
      </c>
    </row>
    <row r="21" spans="1:14">
      <c r="E21" s="31"/>
      <c r="F21" s="31"/>
      <c r="G21" s="31"/>
      <c r="H21" s="31"/>
      <c r="I21" s="31"/>
      <c r="J21" s="31"/>
    </row>
    <row r="22" spans="1:14">
      <c r="C22" s="37"/>
      <c r="D22" s="37"/>
      <c r="E22" s="137"/>
      <c r="F22" s="137"/>
      <c r="G22" s="137"/>
      <c r="H22" s="137"/>
      <c r="I22" s="137"/>
      <c r="J22" s="31"/>
    </row>
    <row r="23" spans="1:14">
      <c r="E23" s="31"/>
      <c r="F23" s="31"/>
      <c r="G23" s="31"/>
      <c r="H23" s="31"/>
      <c r="I23" s="31"/>
      <c r="J23" s="31"/>
    </row>
    <row r="24" spans="1:14">
      <c r="E24" s="31"/>
      <c r="F24" s="31"/>
      <c r="G24" s="31"/>
      <c r="H24" s="31"/>
      <c r="I24" s="31"/>
      <c r="J24" s="31"/>
    </row>
    <row r="25" spans="1:14">
      <c r="A25" s="37"/>
      <c r="B25" s="37"/>
      <c r="C25" s="37"/>
      <c r="D25" s="37"/>
      <c r="E25" s="39"/>
      <c r="F25" s="39"/>
      <c r="G25" s="39"/>
      <c r="H25" s="39"/>
      <c r="I25" s="39"/>
      <c r="J25" s="39"/>
      <c r="N25" s="37"/>
    </row>
    <row r="26" spans="1:14">
      <c r="E26" s="31"/>
      <c r="F26" s="31"/>
      <c r="G26" s="31"/>
      <c r="H26" s="31"/>
      <c r="I26" s="31"/>
      <c r="J26" s="31"/>
    </row>
    <row r="27" spans="1:14">
      <c r="B27" s="40"/>
      <c r="E27" s="31"/>
      <c r="F27" s="31"/>
      <c r="G27" s="31"/>
      <c r="H27" s="31"/>
      <c r="I27" s="31"/>
      <c r="J27" s="31"/>
    </row>
    <row r="28" spans="1:14">
      <c r="E28" s="137"/>
      <c r="F28" s="137"/>
      <c r="G28" s="137"/>
      <c r="H28" s="137"/>
      <c r="I28" s="137"/>
      <c r="J28" s="31"/>
    </row>
    <row r="29" spans="1:14">
      <c r="E29" s="137"/>
      <c r="F29" s="137"/>
      <c r="G29" s="137"/>
      <c r="H29" s="137"/>
      <c r="I29" s="137"/>
      <c r="J29" s="31"/>
    </row>
    <row r="30" spans="1:14">
      <c r="E30" s="31"/>
      <c r="F30" s="31"/>
      <c r="G30" s="31"/>
      <c r="H30" s="31"/>
      <c r="I30" s="31"/>
      <c r="J30" s="31"/>
    </row>
    <row r="31" spans="1:14">
      <c r="A31" s="37"/>
      <c r="B31" s="37"/>
      <c r="C31" s="37"/>
      <c r="D31" s="37"/>
      <c r="E31" s="39"/>
      <c r="F31" s="39"/>
      <c r="G31" s="39"/>
      <c r="H31" s="39"/>
      <c r="I31" s="39"/>
      <c r="J31" s="39"/>
      <c r="N31" s="37"/>
    </row>
    <row r="32" spans="1:14">
      <c r="E32" s="31"/>
      <c r="F32" s="31"/>
      <c r="G32" s="31"/>
      <c r="H32" s="31"/>
      <c r="I32" s="31"/>
      <c r="J32" s="31"/>
    </row>
    <row r="33" spans="1:16">
      <c r="B33" s="40"/>
      <c r="E33" s="39"/>
      <c r="F33" s="39"/>
      <c r="G33" s="39"/>
      <c r="H33" s="39"/>
      <c r="I33" s="39"/>
      <c r="J33" s="39"/>
    </row>
    <row r="34" spans="1:16">
      <c r="E34" s="31"/>
      <c r="F34" s="31"/>
      <c r="G34" s="31"/>
      <c r="H34" s="31"/>
      <c r="I34" s="31"/>
      <c r="J34" s="31"/>
    </row>
    <row r="35" spans="1:16">
      <c r="B35" s="40"/>
      <c r="E35" s="31"/>
      <c r="F35" s="31"/>
      <c r="G35" s="31"/>
      <c r="H35" s="31"/>
      <c r="I35" s="31"/>
      <c r="J35" s="31"/>
    </row>
    <row r="36" spans="1:16">
      <c r="E36" s="31"/>
      <c r="F36" s="31"/>
      <c r="G36" s="31"/>
      <c r="H36" s="31"/>
      <c r="I36" s="31"/>
      <c r="J36" s="31"/>
    </row>
    <row r="37" spans="1:16">
      <c r="A37" s="37"/>
      <c r="B37" s="37"/>
      <c r="C37" s="37"/>
      <c r="D37" s="37"/>
      <c r="E37" s="39"/>
      <c r="F37" s="39"/>
      <c r="G37" s="39"/>
      <c r="H37" s="39"/>
      <c r="I37" s="39"/>
      <c r="J37" s="39"/>
      <c r="N37" s="37"/>
    </row>
    <row r="38" spans="1:16">
      <c r="E38" s="31"/>
      <c r="F38" s="31"/>
      <c r="G38" s="31"/>
      <c r="H38" s="31"/>
      <c r="I38" s="31"/>
      <c r="J38" s="31"/>
    </row>
    <row r="39" spans="1:16">
      <c r="E39" s="31"/>
      <c r="F39" s="31"/>
      <c r="G39" s="31"/>
      <c r="H39" s="31"/>
      <c r="I39" s="31"/>
      <c r="J39" s="39"/>
    </row>
    <row r="40" spans="1:16">
      <c r="B40" s="40"/>
      <c r="E40" s="39"/>
      <c r="F40" s="39"/>
      <c r="G40" s="39"/>
      <c r="H40" s="39"/>
      <c r="I40" s="39"/>
      <c r="J40" s="39"/>
      <c r="L40" s="32"/>
      <c r="N40" s="37"/>
    </row>
    <row r="41" spans="1:16">
      <c r="E41" s="31"/>
      <c r="F41" s="31"/>
      <c r="G41" s="31"/>
      <c r="H41" s="31"/>
      <c r="I41" s="31"/>
      <c r="J41" s="31"/>
    </row>
    <row r="42" spans="1:16">
      <c r="E42" s="31"/>
      <c r="F42" s="31"/>
      <c r="G42" s="31"/>
      <c r="H42" s="31"/>
      <c r="I42" s="31"/>
      <c r="J42" s="31"/>
    </row>
    <row r="43" spans="1:16">
      <c r="C43" s="36"/>
      <c r="D43" s="36"/>
      <c r="E43" s="29"/>
      <c r="F43" s="29"/>
      <c r="G43" s="29"/>
      <c r="H43" s="29"/>
      <c r="I43" s="29"/>
      <c r="J43" s="29"/>
    </row>
    <row r="44" spans="1:16">
      <c r="E44" s="35"/>
      <c r="F44" s="31"/>
      <c r="G44" s="31"/>
      <c r="H44" s="31"/>
      <c r="I44" s="31"/>
      <c r="J44" s="31"/>
      <c r="N44" s="34"/>
    </row>
    <row r="45" spans="1:16" ht="15">
      <c r="E45" s="31"/>
      <c r="F45" s="31"/>
      <c r="G45" s="31"/>
      <c r="H45" s="31"/>
      <c r="I45" s="31"/>
      <c r="J45" s="31"/>
      <c r="N45" s="33"/>
      <c r="P45" s="33"/>
    </row>
    <row r="46" spans="1:16">
      <c r="E46" s="31"/>
      <c r="F46" s="31"/>
      <c r="G46" s="31"/>
      <c r="H46" s="31"/>
      <c r="I46" s="31"/>
      <c r="J46" s="31"/>
      <c r="N46" s="32"/>
      <c r="P46" s="32"/>
    </row>
    <row r="47" spans="1:16">
      <c r="E47" s="31"/>
      <c r="F47" s="31"/>
      <c r="G47" s="31"/>
      <c r="H47" s="31"/>
      <c r="I47" s="31"/>
      <c r="J47" s="31"/>
    </row>
    <row r="48" spans="1:16">
      <c r="E48" s="31"/>
      <c r="F48" s="31"/>
      <c r="G48" s="31"/>
      <c r="H48" s="31"/>
      <c r="I48" s="31"/>
      <c r="J48" s="31"/>
    </row>
  </sheetData>
  <pageMargins left="0.75" right="0.75" top="1" bottom="1" header="0.5" footer="0.5"/>
  <pageSetup scale="6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3"/>
  <sheetViews>
    <sheetView zoomScale="90" zoomScaleNormal="90" workbookViewId="0">
      <selection activeCell="A2" sqref="A2"/>
    </sheetView>
  </sheetViews>
  <sheetFormatPr defaultColWidth="9.109375" defaultRowHeight="13.2"/>
  <cols>
    <col min="1" max="1" width="18.33203125" style="29" customWidth="1"/>
    <col min="2" max="2" width="9.109375" style="29"/>
    <col min="3" max="3" width="22.5546875" style="29" customWidth="1"/>
    <col min="4" max="7" width="12" style="30" customWidth="1"/>
    <col min="8" max="8" width="12.88671875" style="30" customWidth="1"/>
    <col min="9" max="9" width="12.6640625" style="30" customWidth="1"/>
    <col min="10" max="10" width="16.44140625" style="29" customWidth="1"/>
    <col min="11" max="11" width="11.33203125" style="29" bestFit="1" customWidth="1"/>
    <col min="12" max="16384" width="9.109375" style="29"/>
  </cols>
  <sheetData>
    <row r="1" spans="1:18">
      <c r="A1" s="29" t="str">
        <f>'Summary of Expenses'!A1</f>
        <v>Village Square, LLC</v>
      </c>
      <c r="D1" s="31"/>
      <c r="E1" s="31"/>
      <c r="F1" s="31"/>
      <c r="G1" s="31"/>
      <c r="H1" s="31"/>
      <c r="I1" s="31"/>
    </row>
    <row r="2" spans="1:18">
      <c r="A2" s="47" t="str">
        <f>+[2]!CY()&amp;" CALCULATION OF DIRECT DON SALARIES AND FRINGE BENEFITS"</f>
        <v>2022 CALCULATION OF DIRECT DON SALARIES AND FRINGE BENEFITS</v>
      </c>
      <c r="D2" s="31"/>
      <c r="E2" s="31"/>
      <c r="F2" s="31"/>
      <c r="G2" s="31"/>
      <c r="H2" s="31"/>
      <c r="I2" s="36"/>
    </row>
    <row r="3" spans="1:18">
      <c r="A3" s="47"/>
      <c r="D3" s="31"/>
      <c r="E3" s="31"/>
      <c r="F3" s="31"/>
      <c r="G3" s="31"/>
      <c r="H3" s="46"/>
      <c r="I3" s="31"/>
      <c r="O3" s="48"/>
    </row>
    <row r="4" spans="1:18">
      <c r="D4" s="45"/>
      <c r="E4" s="45"/>
      <c r="F4" s="45"/>
      <c r="G4" s="45"/>
      <c r="H4" s="45"/>
      <c r="I4" s="45"/>
      <c r="L4" s="50"/>
      <c r="M4" s="50"/>
      <c r="N4" s="50"/>
      <c r="O4" s="50"/>
      <c r="P4" s="50"/>
      <c r="Q4" s="50"/>
      <c r="R4" s="50"/>
    </row>
    <row r="5" spans="1:18">
      <c r="D5" s="140"/>
      <c r="E5" s="141"/>
      <c r="F5" s="142"/>
      <c r="G5" s="140"/>
      <c r="H5" s="140"/>
      <c r="I5" s="44"/>
    </row>
    <row r="6" spans="1:18">
      <c r="A6" s="43" t="s">
        <v>27</v>
      </c>
      <c r="C6" s="36" t="s">
        <v>136</v>
      </c>
      <c r="D6" s="138"/>
      <c r="E6" s="138"/>
      <c r="F6" s="140"/>
      <c r="G6" s="140"/>
      <c r="H6" s="140"/>
      <c r="I6" s="42"/>
      <c r="J6" s="36" t="s">
        <v>148</v>
      </c>
    </row>
    <row r="7" spans="1:18">
      <c r="A7" s="40"/>
      <c r="B7" s="40"/>
      <c r="D7" s="31"/>
      <c r="E7" s="31"/>
      <c r="F7" s="31"/>
      <c r="G7" s="31"/>
      <c r="H7" s="31"/>
      <c r="I7" s="31"/>
    </row>
    <row r="8" spans="1:18">
      <c r="C8" s="36" t="s">
        <v>138</v>
      </c>
      <c r="D8" s="31"/>
      <c r="E8" s="31"/>
      <c r="F8" s="31"/>
      <c r="G8" s="31"/>
      <c r="H8" s="31"/>
      <c r="I8" s="31"/>
    </row>
    <row r="9" spans="1:18">
      <c r="D9" s="137"/>
      <c r="E9" s="137"/>
      <c r="F9" s="137"/>
      <c r="G9" s="137"/>
      <c r="H9" s="137"/>
      <c r="I9" s="31"/>
      <c r="K9" s="32"/>
    </row>
    <row r="10" spans="1:18">
      <c r="C10" s="36" t="s">
        <v>137</v>
      </c>
      <c r="D10" s="31"/>
      <c r="E10" s="31"/>
      <c r="F10" s="31"/>
      <c r="G10" s="31"/>
      <c r="H10" s="31"/>
      <c r="I10" s="31"/>
      <c r="J10" s="32">
        <f>SUM(D10:I10)</f>
        <v>0</v>
      </c>
    </row>
    <row r="11" spans="1:18">
      <c r="C11" s="36"/>
      <c r="D11" s="31"/>
      <c r="E11" s="31"/>
      <c r="F11" s="31"/>
      <c r="G11" s="31"/>
      <c r="H11" s="31"/>
      <c r="I11" s="31"/>
    </row>
    <row r="12" spans="1:18" s="36" customFormat="1">
      <c r="C12" s="36" t="s">
        <v>140</v>
      </c>
      <c r="D12" s="39"/>
      <c r="E12" s="39"/>
      <c r="F12" s="39"/>
      <c r="G12" s="39"/>
      <c r="H12" s="39"/>
      <c r="I12" s="49"/>
    </row>
    <row r="13" spans="1:18">
      <c r="C13" s="146">
        <f>Fringe!C30</f>
        <v>0</v>
      </c>
      <c r="D13" s="31">
        <f>D10*$C$13</f>
        <v>0</v>
      </c>
      <c r="E13" s="31">
        <f t="shared" ref="E13:I13" si="0">E10*$C$13</f>
        <v>0</v>
      </c>
      <c r="F13" s="31">
        <f t="shared" si="0"/>
        <v>0</v>
      </c>
      <c r="G13" s="31">
        <f t="shared" si="0"/>
        <v>0</v>
      </c>
      <c r="H13" s="31">
        <f t="shared" si="0"/>
        <v>0</v>
      </c>
      <c r="I13" s="31">
        <f t="shared" si="0"/>
        <v>0</v>
      </c>
      <c r="J13" s="32">
        <f>SUM(D13:I13)</f>
        <v>0</v>
      </c>
    </row>
    <row r="14" spans="1:18">
      <c r="B14" s="40"/>
      <c r="C14" s="139"/>
      <c r="D14" s="31"/>
      <c r="E14" s="31"/>
      <c r="F14" s="31"/>
      <c r="G14" s="31"/>
      <c r="H14" s="31"/>
      <c r="I14" s="31"/>
    </row>
    <row r="15" spans="1:18">
      <c r="D15" s="31"/>
      <c r="E15" s="31"/>
      <c r="F15" s="31"/>
      <c r="G15" s="31"/>
      <c r="H15" s="31"/>
      <c r="I15" s="31"/>
    </row>
    <row r="16" spans="1:18">
      <c r="C16" s="36" t="s">
        <v>3</v>
      </c>
      <c r="D16" s="137">
        <f>SUM(D10:D15)</f>
        <v>0</v>
      </c>
      <c r="E16" s="137"/>
      <c r="F16" s="137"/>
      <c r="G16" s="137"/>
      <c r="H16" s="137"/>
      <c r="I16" s="31"/>
      <c r="J16" s="32">
        <f>SUM(D16:I16)</f>
        <v>0</v>
      </c>
    </row>
    <row r="17" spans="2:11">
      <c r="D17" s="31"/>
      <c r="E17" s="31"/>
      <c r="F17" s="31"/>
      <c r="G17" s="31"/>
      <c r="H17" s="31"/>
      <c r="I17" s="31"/>
    </row>
    <row r="18" spans="2:11">
      <c r="D18" s="31"/>
      <c r="E18" s="31"/>
      <c r="F18" s="31"/>
      <c r="G18" s="31"/>
      <c r="H18" s="31"/>
      <c r="I18" s="31"/>
    </row>
    <row r="19" spans="2:11">
      <c r="C19" s="41"/>
      <c r="D19" s="31"/>
      <c r="E19" s="31"/>
      <c r="F19" s="31"/>
      <c r="G19" s="31"/>
      <c r="H19" s="31"/>
      <c r="I19" s="31"/>
    </row>
    <row r="20" spans="2:11">
      <c r="D20" s="31"/>
      <c r="E20" s="31"/>
      <c r="F20" s="31"/>
      <c r="G20" s="31"/>
      <c r="H20" s="31"/>
      <c r="I20" s="31"/>
    </row>
    <row r="21" spans="2:11">
      <c r="D21" s="31"/>
      <c r="E21" s="31"/>
      <c r="F21" s="31"/>
      <c r="G21" s="31"/>
      <c r="H21" s="31"/>
      <c r="I21" s="31"/>
    </row>
    <row r="22" spans="2:11">
      <c r="D22" s="31"/>
      <c r="E22" s="31"/>
      <c r="F22" s="31"/>
      <c r="G22" s="31"/>
      <c r="H22" s="31"/>
      <c r="I22" s="31"/>
    </row>
    <row r="23" spans="2:11">
      <c r="D23" s="31"/>
      <c r="E23" s="31"/>
      <c r="F23" s="31"/>
      <c r="G23" s="31"/>
      <c r="H23" s="31"/>
      <c r="I23" s="31"/>
    </row>
    <row r="24" spans="2:11">
      <c r="D24" s="31"/>
      <c r="E24" s="31"/>
      <c r="F24" s="31"/>
      <c r="G24" s="31"/>
      <c r="H24" s="31"/>
      <c r="I24" s="31"/>
    </row>
    <row r="25" spans="2:11">
      <c r="D25" s="31"/>
      <c r="E25" s="31"/>
      <c r="F25" s="31"/>
      <c r="G25" s="31"/>
      <c r="H25" s="31"/>
      <c r="I25" s="31"/>
    </row>
    <row r="26" spans="2:11">
      <c r="D26" s="31"/>
      <c r="E26" s="31"/>
      <c r="F26" s="31"/>
      <c r="G26" s="31"/>
      <c r="H26" s="31"/>
      <c r="I26" s="31"/>
    </row>
    <row r="27" spans="2:11">
      <c r="D27" s="31"/>
      <c r="E27" s="31"/>
      <c r="F27" s="31"/>
      <c r="G27" s="31"/>
      <c r="H27" s="31"/>
      <c r="I27" s="31"/>
    </row>
    <row r="28" spans="2:11" s="36" customFormat="1">
      <c r="D28" s="39"/>
      <c r="E28" s="39"/>
      <c r="F28" s="39"/>
      <c r="G28" s="39"/>
      <c r="H28" s="39"/>
      <c r="I28" s="39"/>
      <c r="K28" s="38"/>
    </row>
    <row r="29" spans="2:11">
      <c r="D29" s="31"/>
      <c r="E29" s="31"/>
      <c r="F29" s="31"/>
      <c r="G29" s="31"/>
      <c r="H29" s="31"/>
      <c r="I29" s="31"/>
    </row>
    <row r="30" spans="2:11">
      <c r="B30" s="40"/>
      <c r="D30" s="31"/>
      <c r="E30" s="31"/>
      <c r="F30" s="31"/>
      <c r="G30" s="31"/>
      <c r="H30" s="31"/>
      <c r="I30" s="31"/>
    </row>
    <row r="31" spans="2:11">
      <c r="D31" s="137"/>
      <c r="E31" s="137"/>
      <c r="F31" s="137"/>
      <c r="G31" s="137"/>
      <c r="H31" s="137"/>
      <c r="I31" s="31"/>
    </row>
    <row r="32" spans="2:11">
      <c r="D32" s="137"/>
      <c r="E32" s="137"/>
      <c r="F32" s="137"/>
      <c r="G32" s="137"/>
      <c r="H32" s="137"/>
      <c r="I32" s="31"/>
    </row>
    <row r="33" spans="2:11">
      <c r="D33" s="31"/>
      <c r="E33" s="31"/>
      <c r="F33" s="31"/>
      <c r="G33" s="31"/>
      <c r="H33" s="31"/>
      <c r="I33" s="31"/>
    </row>
    <row r="34" spans="2:11" s="36" customFormat="1">
      <c r="D34" s="39"/>
      <c r="E34" s="39"/>
      <c r="F34" s="39"/>
      <c r="G34" s="39"/>
      <c r="H34" s="39"/>
      <c r="I34" s="39"/>
    </row>
    <row r="35" spans="2:11">
      <c r="D35" s="31"/>
      <c r="E35" s="31"/>
      <c r="F35" s="31"/>
      <c r="G35" s="31"/>
      <c r="H35" s="31"/>
      <c r="I35" s="31"/>
    </row>
    <row r="36" spans="2:11">
      <c r="B36" s="40"/>
      <c r="D36" s="143"/>
      <c r="E36" s="143"/>
      <c r="F36" s="143"/>
      <c r="G36" s="143"/>
      <c r="H36" s="143"/>
      <c r="I36" s="39"/>
    </row>
    <row r="37" spans="2:11">
      <c r="D37" s="31"/>
      <c r="E37" s="31"/>
      <c r="F37" s="31"/>
      <c r="G37" s="31"/>
      <c r="H37" s="31"/>
      <c r="I37" s="31"/>
    </row>
    <row r="38" spans="2:11">
      <c r="B38" s="40"/>
      <c r="D38" s="31"/>
      <c r="E38" s="31"/>
      <c r="F38" s="31"/>
      <c r="G38" s="31"/>
      <c r="H38" s="31"/>
      <c r="I38" s="31"/>
    </row>
    <row r="39" spans="2:11">
      <c r="D39" s="31"/>
      <c r="E39" s="31"/>
      <c r="F39" s="31"/>
      <c r="G39" s="31"/>
      <c r="H39" s="31"/>
      <c r="I39" s="31"/>
    </row>
    <row r="40" spans="2:11">
      <c r="D40" s="31"/>
      <c r="E40" s="31"/>
      <c r="F40" s="31"/>
      <c r="G40" s="31"/>
      <c r="H40" s="31"/>
      <c r="I40" s="31"/>
    </row>
    <row r="41" spans="2:11">
      <c r="D41" s="31"/>
      <c r="E41" s="31"/>
      <c r="F41" s="31"/>
      <c r="G41" s="31"/>
      <c r="H41" s="31"/>
      <c r="I41" s="31"/>
    </row>
    <row r="42" spans="2:11" s="36" customFormat="1">
      <c r="D42" s="39"/>
      <c r="E42" s="39"/>
      <c r="F42" s="39"/>
      <c r="G42" s="39"/>
      <c r="H42" s="39"/>
      <c r="I42" s="39"/>
      <c r="K42" s="38"/>
    </row>
    <row r="43" spans="2:11">
      <c r="D43" s="31"/>
      <c r="E43" s="31"/>
      <c r="F43" s="31"/>
      <c r="G43" s="31"/>
      <c r="H43" s="31"/>
      <c r="I43" s="31"/>
    </row>
    <row r="44" spans="2:11">
      <c r="D44" s="31"/>
      <c r="E44" s="31"/>
      <c r="F44" s="31"/>
      <c r="G44" s="31"/>
      <c r="H44" s="31"/>
      <c r="I44" s="39"/>
    </row>
    <row r="45" spans="2:11" s="36" customFormat="1">
      <c r="B45" s="43"/>
      <c r="D45" s="39"/>
      <c r="E45" s="39"/>
      <c r="F45" s="39"/>
      <c r="G45" s="39"/>
      <c r="H45" s="39"/>
      <c r="I45" s="39"/>
    </row>
    <row r="46" spans="2:11">
      <c r="D46" s="31"/>
      <c r="E46" s="31"/>
      <c r="F46" s="31"/>
      <c r="G46" s="31"/>
      <c r="H46" s="31"/>
      <c r="I46" s="31"/>
    </row>
    <row r="47" spans="2:11">
      <c r="D47" s="31"/>
      <c r="E47" s="31"/>
      <c r="F47" s="31"/>
      <c r="G47" s="31"/>
      <c r="H47" s="31"/>
      <c r="I47" s="31"/>
    </row>
    <row r="48" spans="2:11">
      <c r="C48" s="36"/>
      <c r="D48" s="39"/>
      <c r="E48" s="39"/>
      <c r="F48" s="39"/>
      <c r="G48" s="39"/>
      <c r="H48" s="39"/>
      <c r="I48" s="39"/>
    </row>
    <row r="49" spans="4:9">
      <c r="D49" s="45"/>
      <c r="E49" s="45"/>
      <c r="F49" s="45"/>
      <c r="G49" s="45"/>
      <c r="H49" s="45"/>
      <c r="I49" s="31"/>
    </row>
    <row r="50" spans="4:9">
      <c r="D50" s="31"/>
      <c r="E50" s="31"/>
      <c r="F50" s="31"/>
      <c r="G50" s="31"/>
      <c r="H50" s="31"/>
      <c r="I50" s="31"/>
    </row>
    <row r="51" spans="4:9">
      <c r="D51" s="31"/>
      <c r="E51" s="31"/>
      <c r="F51" s="31"/>
      <c r="G51" s="31"/>
      <c r="H51" s="31"/>
      <c r="I51" s="31"/>
    </row>
    <row r="52" spans="4:9">
      <c r="D52" s="31"/>
      <c r="E52" s="31"/>
      <c r="F52" s="31"/>
      <c r="G52" s="31"/>
      <c r="H52" s="31"/>
      <c r="I52" s="31"/>
    </row>
    <row r="53" spans="4:9">
      <c r="D53" s="31"/>
      <c r="E53" s="31"/>
      <c r="F53" s="31"/>
      <c r="G53" s="31"/>
      <c r="H53" s="31"/>
      <c r="I53" s="31"/>
    </row>
  </sheetData>
  <pageMargins left="0.75" right="0.75" top="1" bottom="1" header="0.5" footer="0.5"/>
  <pageSetup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8"/>
  <sheetViews>
    <sheetView workbookViewId="0">
      <selection activeCell="B43" sqref="B43"/>
    </sheetView>
  </sheetViews>
  <sheetFormatPr defaultRowHeight="13.2"/>
  <cols>
    <col min="1" max="1" width="41" bestFit="1" customWidth="1"/>
    <col min="2" max="2" width="34.33203125" customWidth="1"/>
    <col min="3" max="3" width="12.44140625" bestFit="1" customWidth="1"/>
    <col min="4" max="4" width="14.44140625" customWidth="1"/>
    <col min="5" max="6" width="20.109375" customWidth="1"/>
    <col min="7" max="7" width="2.6640625" customWidth="1"/>
    <col min="8" max="8" width="36.88671875" customWidth="1"/>
    <col min="10" max="10" width="16.88671875" customWidth="1"/>
  </cols>
  <sheetData>
    <row r="1" spans="1:10" ht="15.6">
      <c r="A1" s="4" t="str">
        <f>[2]!BinderName()</f>
        <v>Village Square, LLC</v>
      </c>
      <c r="B1" s="4"/>
    </row>
    <row r="2" spans="1:10" ht="15.6">
      <c r="A2" s="4" t="s">
        <v>2</v>
      </c>
      <c r="B2" s="4"/>
    </row>
    <row r="3" spans="1:10" ht="15.6">
      <c r="A3" s="18">
        <f>[2]!CYEdate()</f>
        <v>44926</v>
      </c>
      <c r="B3" s="15"/>
    </row>
    <row r="6" spans="1:10">
      <c r="A6" s="3"/>
      <c r="B6" s="3"/>
      <c r="D6" s="148">
        <f>Fringe!C30</f>
        <v>0</v>
      </c>
    </row>
    <row r="7" spans="1:10">
      <c r="A7" s="3" t="s">
        <v>11</v>
      </c>
      <c r="B7" s="3"/>
      <c r="C7" s="17"/>
      <c r="D7" s="16"/>
      <c r="E7" s="16"/>
      <c r="F7" s="16"/>
    </row>
    <row r="8" spans="1:10">
      <c r="A8" s="16" t="s">
        <v>7</v>
      </c>
      <c r="B8" s="16" t="s">
        <v>10</v>
      </c>
      <c r="C8" s="16" t="s">
        <v>8</v>
      </c>
      <c r="D8" s="16" t="s">
        <v>54</v>
      </c>
      <c r="E8" s="16" t="s">
        <v>12</v>
      </c>
      <c r="F8" s="16"/>
    </row>
    <row r="9" spans="1:10">
      <c r="A9" s="57"/>
      <c r="B9" s="57"/>
      <c r="C9" s="1"/>
      <c r="D9" s="19">
        <f>C9*$D$6</f>
        <v>0</v>
      </c>
      <c r="E9" s="149"/>
      <c r="F9" s="19"/>
      <c r="H9" s="57"/>
      <c r="J9" s="184"/>
    </row>
    <row r="10" spans="1:10">
      <c r="A10" s="57"/>
      <c r="B10" s="57"/>
      <c r="C10" s="1"/>
      <c r="D10" s="19">
        <f>C10*D6</f>
        <v>0</v>
      </c>
      <c r="E10" s="149"/>
      <c r="F10" s="19"/>
      <c r="H10" s="13"/>
    </row>
    <row r="11" spans="1:10">
      <c r="A11" s="57"/>
      <c r="B11" s="57"/>
      <c r="C11" s="1"/>
      <c r="D11" s="19">
        <f t="shared" ref="D11:D17" si="0">C11*$D$6</f>
        <v>0</v>
      </c>
      <c r="E11" s="19"/>
      <c r="F11" s="19"/>
      <c r="H11" s="13"/>
    </row>
    <row r="12" spans="1:10">
      <c r="A12" s="13"/>
      <c r="B12" s="57"/>
      <c r="C12" s="1"/>
      <c r="D12" s="19">
        <f t="shared" si="0"/>
        <v>0</v>
      </c>
      <c r="E12" s="19"/>
      <c r="F12" s="19"/>
      <c r="H12" s="13"/>
    </row>
    <row r="13" spans="1:10">
      <c r="A13" s="57"/>
      <c r="B13" s="57"/>
      <c r="C13" s="1"/>
      <c r="D13" s="19">
        <f t="shared" si="0"/>
        <v>0</v>
      </c>
      <c r="E13" s="19"/>
      <c r="F13" s="19"/>
      <c r="H13" s="13"/>
    </row>
    <row r="14" spans="1:10">
      <c r="A14" s="57"/>
      <c r="B14" s="57"/>
      <c r="C14" s="1"/>
      <c r="D14" s="19">
        <f t="shared" si="0"/>
        <v>0</v>
      </c>
      <c r="E14" s="19"/>
      <c r="F14" s="19"/>
      <c r="H14" s="13"/>
    </row>
    <row r="15" spans="1:10">
      <c r="A15" s="57"/>
      <c r="B15" s="57"/>
      <c r="C15" s="1"/>
      <c r="D15" s="19">
        <f t="shared" si="0"/>
        <v>0</v>
      </c>
      <c r="E15" s="19"/>
      <c r="F15" s="19"/>
      <c r="H15" s="13"/>
    </row>
    <row r="16" spans="1:10">
      <c r="A16" s="57"/>
      <c r="B16" s="57"/>
      <c r="C16" s="1"/>
      <c r="D16" s="19">
        <f t="shared" si="0"/>
        <v>0</v>
      </c>
      <c r="E16" s="19"/>
      <c r="F16" s="19"/>
      <c r="H16" s="13"/>
    </row>
    <row r="17" spans="1:8">
      <c r="A17" s="13"/>
      <c r="B17" s="57"/>
      <c r="C17" s="1"/>
      <c r="D17" s="19">
        <f t="shared" si="0"/>
        <v>0</v>
      </c>
      <c r="E17" s="26"/>
      <c r="F17" s="19"/>
      <c r="H17" s="13"/>
    </row>
    <row r="18" spans="1:8" ht="13.8" thickBot="1">
      <c r="A18" s="3"/>
      <c r="B18" s="3"/>
      <c r="C18" s="2">
        <f>+SUM(C9:C17)</f>
        <v>0</v>
      </c>
      <c r="D18" s="2">
        <f>SUM(D9:D17)</f>
        <v>0</v>
      </c>
      <c r="E18" s="147"/>
      <c r="F18" s="147"/>
    </row>
    <row r="19" spans="1:8" ht="13.8" thickTop="1"/>
    <row r="22" spans="1:8">
      <c r="C22" s="16" t="s">
        <v>8</v>
      </c>
      <c r="D22" s="16" t="s">
        <v>54</v>
      </c>
      <c r="E22" s="158" t="s">
        <v>147</v>
      </c>
      <c r="F22" s="159"/>
      <c r="G22" s="159"/>
      <c r="H22" s="159"/>
    </row>
    <row r="23" spans="1:8">
      <c r="B23" s="150" t="s">
        <v>141</v>
      </c>
      <c r="C23" s="155"/>
      <c r="D23" s="155"/>
    </row>
    <row r="24" spans="1:8">
      <c r="B24" s="150" t="s">
        <v>142</v>
      </c>
      <c r="C24" s="155">
        <f>C10</f>
        <v>0</v>
      </c>
      <c r="D24" s="155">
        <f>D10</f>
        <v>0</v>
      </c>
    </row>
    <row r="25" spans="1:8">
      <c r="A25" s="3"/>
      <c r="B25" s="150" t="s">
        <v>143</v>
      </c>
      <c r="C25" s="156"/>
      <c r="D25" s="156"/>
    </row>
    <row r="26" spans="1:8">
      <c r="B26" s="150" t="s">
        <v>144</v>
      </c>
      <c r="C26" s="185">
        <f>C9</f>
        <v>0</v>
      </c>
      <c r="D26" s="155">
        <f>D9</f>
        <v>0</v>
      </c>
    </row>
    <row r="27" spans="1:8" ht="13.8" thickBot="1">
      <c r="A27" s="13"/>
      <c r="B27" s="150" t="s">
        <v>3</v>
      </c>
      <c r="C27" s="157">
        <f>SUM(C23:C26)</f>
        <v>0</v>
      </c>
      <c r="D27" s="157">
        <f>SUM(D23:D26)</f>
        <v>0</v>
      </c>
    </row>
    <row r="28" spans="1:8" ht="13.8" thickTop="1">
      <c r="A28" s="13"/>
      <c r="B28" s="63"/>
    </row>
    <row r="29" spans="1:8">
      <c r="A29" s="13"/>
    </row>
    <row r="30" spans="1:8">
      <c r="A30" s="13"/>
    </row>
    <row r="31" spans="1:8">
      <c r="A31" s="13"/>
    </row>
    <row r="34" spans="1:3">
      <c r="A34" s="13"/>
    </row>
    <row r="35" spans="1:3">
      <c r="A35" s="13"/>
      <c r="B35" s="51"/>
    </row>
    <row r="36" spans="1:3">
      <c r="C36" s="21"/>
    </row>
    <row r="37" spans="1:3">
      <c r="C37" s="21"/>
    </row>
    <row r="39" spans="1:3">
      <c r="B39" s="63"/>
    </row>
    <row r="45" spans="1:3">
      <c r="A45" s="13"/>
    </row>
    <row r="46" spans="1:3">
      <c r="A46" s="13"/>
      <c r="B46" s="51"/>
      <c r="C46" s="144"/>
    </row>
    <row r="47" spans="1:3">
      <c r="A47" s="13"/>
      <c r="C47" s="21"/>
    </row>
    <row r="50" spans="1:3">
      <c r="B50" s="63"/>
    </row>
    <row r="51" spans="1:3">
      <c r="B51" s="63"/>
    </row>
    <row r="52" spans="1:3">
      <c r="B52" s="63"/>
    </row>
    <row r="56" spans="1:3">
      <c r="A56" s="13"/>
    </row>
    <row r="57" spans="1:3">
      <c r="A57" s="13"/>
      <c r="B57" s="51"/>
      <c r="C57" s="144"/>
    </row>
    <row r="58" spans="1:3">
      <c r="A58" s="13"/>
      <c r="C58" s="2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21"/>
  <sheetViews>
    <sheetView showZeros="0" topLeftCell="A4" workbookViewId="0">
      <selection activeCell="E6" sqref="E6"/>
    </sheetView>
  </sheetViews>
  <sheetFormatPr defaultRowHeight="13.2"/>
  <cols>
    <col min="1" max="1" width="15.6640625" customWidth="1"/>
    <col min="2" max="2" width="48.44140625" customWidth="1"/>
    <col min="3" max="3" width="1" customWidth="1"/>
    <col min="4" max="4" width="11.44140625" customWidth="1"/>
    <col min="5" max="5" width="10.44140625" customWidth="1"/>
    <col min="8" max="8" width="12.109375" customWidth="1"/>
    <col min="9" max="9" width="9.5546875" bestFit="1" customWidth="1"/>
    <col min="10" max="10" width="12.33203125" customWidth="1"/>
    <col min="11" max="11" width="17.33203125" customWidth="1"/>
    <col min="12" max="12" width="17.5546875" customWidth="1"/>
    <col min="13" max="13" width="13.5546875" customWidth="1"/>
    <col min="15" max="15" width="12.44140625" customWidth="1"/>
  </cols>
  <sheetData>
    <row r="3" spans="1:15">
      <c r="D3" s="199" t="s">
        <v>145</v>
      </c>
      <c r="E3" s="199"/>
      <c r="J3" s="3" t="s">
        <v>157</v>
      </c>
      <c r="K3" s="136" t="s">
        <v>158</v>
      </c>
      <c r="L3" s="136" t="s">
        <v>159</v>
      </c>
      <c r="M3" s="136" t="s">
        <v>160</v>
      </c>
      <c r="O3" s="136" t="s">
        <v>3</v>
      </c>
    </row>
    <row r="4" spans="1:15">
      <c r="F4" s="57" t="s">
        <v>33</v>
      </c>
      <c r="G4" s="57" t="s">
        <v>34</v>
      </c>
      <c r="H4" s="57" t="s">
        <v>35</v>
      </c>
    </row>
    <row r="5" spans="1:15" ht="15">
      <c r="A5" s="59" t="s">
        <v>163</v>
      </c>
      <c r="B5" s="197" t="s">
        <v>165</v>
      </c>
      <c r="C5" s="198"/>
      <c r="D5" s="11">
        <v>44562</v>
      </c>
      <c r="E5" s="11">
        <v>44926</v>
      </c>
      <c r="F5">
        <f t="shared" ref="F5:F7" si="0">E5-D5+1</f>
        <v>365</v>
      </c>
      <c r="G5">
        <v>55</v>
      </c>
      <c r="H5">
        <f>F5*G5</f>
        <v>20075</v>
      </c>
      <c r="I5" s="61">
        <f>H5/$H$20</f>
        <v>0.27777777777777779</v>
      </c>
      <c r="K5" s="52">
        <f>'Direct Administrator Alloc'!E20</f>
        <v>0</v>
      </c>
      <c r="L5" s="176">
        <f>'Summary of Expenses'!$L$52*'Bed Days Available'!I5</f>
        <v>1176.3888888888889</v>
      </c>
      <c r="M5" s="176">
        <f>'Summary of Expenses'!$L$50*I5</f>
        <v>2586.1111111111113</v>
      </c>
      <c r="O5" s="178">
        <f>L5+M5+K5</f>
        <v>3762.5</v>
      </c>
    </row>
    <row r="6" spans="1:15" ht="15">
      <c r="A6" s="59" t="s">
        <v>164</v>
      </c>
      <c r="B6" s="197" t="s">
        <v>166</v>
      </c>
      <c r="C6" s="198"/>
      <c r="D6" s="11">
        <f>D5</f>
        <v>44562</v>
      </c>
      <c r="E6" s="11">
        <f>E5</f>
        <v>44926</v>
      </c>
      <c r="F6">
        <f t="shared" si="0"/>
        <v>365</v>
      </c>
      <c r="G6">
        <v>143</v>
      </c>
      <c r="H6">
        <f t="shared" ref="H6:H19" si="1">F6*G6</f>
        <v>52195</v>
      </c>
      <c r="I6" s="61">
        <f t="shared" ref="I6:I19" si="2">H6/$H$20</f>
        <v>0.72222222222222221</v>
      </c>
      <c r="L6" s="176">
        <f>'Summary of Expenses'!$L$52*'Bed Days Available'!I6</f>
        <v>3058.6111111111109</v>
      </c>
      <c r="M6" s="176">
        <f>'Summary of Expenses'!$L$50*I6</f>
        <v>6723.8888888888887</v>
      </c>
      <c r="O6" s="178">
        <f t="shared" ref="O6:O16" si="3">L6+M6+K6</f>
        <v>9782.5</v>
      </c>
    </row>
    <row r="7" spans="1:15" ht="15">
      <c r="A7" s="58"/>
      <c r="B7" s="197"/>
      <c r="C7" s="198"/>
      <c r="D7" s="11">
        <f t="shared" ref="D7:D16" si="4">D6</f>
        <v>44562</v>
      </c>
      <c r="E7" s="11">
        <f t="shared" ref="E7:E16" si="5">E6</f>
        <v>44926</v>
      </c>
      <c r="F7">
        <f t="shared" si="0"/>
        <v>365</v>
      </c>
      <c r="H7">
        <f t="shared" si="1"/>
        <v>0</v>
      </c>
      <c r="I7" s="61">
        <f t="shared" si="2"/>
        <v>0</v>
      </c>
      <c r="L7" s="176">
        <f>'Summary of Expenses'!$L$52*'Bed Days Available'!I7</f>
        <v>0</v>
      </c>
      <c r="M7" s="176">
        <f>'Summary of Expenses'!$L$50*I7</f>
        <v>0</v>
      </c>
      <c r="O7" s="178">
        <f t="shared" si="3"/>
        <v>0</v>
      </c>
    </row>
    <row r="8" spans="1:15" ht="15">
      <c r="A8" s="58"/>
      <c r="B8" s="197"/>
      <c r="C8" s="198"/>
      <c r="D8" s="11">
        <f t="shared" si="4"/>
        <v>44562</v>
      </c>
      <c r="E8" s="11">
        <f t="shared" si="5"/>
        <v>44926</v>
      </c>
      <c r="F8">
        <f>E8-D8+1</f>
        <v>365</v>
      </c>
      <c r="H8">
        <f t="shared" si="1"/>
        <v>0</v>
      </c>
      <c r="I8" s="61">
        <f t="shared" si="2"/>
        <v>0</v>
      </c>
      <c r="L8" s="176">
        <f>'Summary of Expenses'!$L$52*'Bed Days Available'!I8</f>
        <v>0</v>
      </c>
      <c r="M8" s="176">
        <f>'Summary of Expenses'!$L$50*I8</f>
        <v>0</v>
      </c>
      <c r="O8" s="178">
        <f t="shared" si="3"/>
        <v>0</v>
      </c>
    </row>
    <row r="9" spans="1:15" ht="15">
      <c r="A9" s="58"/>
      <c r="B9" s="197"/>
      <c r="C9" s="198"/>
      <c r="D9" s="11">
        <f t="shared" si="4"/>
        <v>44562</v>
      </c>
      <c r="E9" s="11">
        <f t="shared" si="5"/>
        <v>44926</v>
      </c>
      <c r="F9">
        <f t="shared" ref="F9:F16" si="6">E9-D9+1</f>
        <v>365</v>
      </c>
      <c r="H9">
        <f t="shared" si="1"/>
        <v>0</v>
      </c>
      <c r="I9" s="61">
        <f t="shared" si="2"/>
        <v>0</v>
      </c>
      <c r="L9" s="176">
        <f>'Summary of Expenses'!$L$52*'Bed Days Available'!I9</f>
        <v>0</v>
      </c>
      <c r="M9" s="176">
        <f>'Summary of Expenses'!$L$50*I9</f>
        <v>0</v>
      </c>
      <c r="O9" s="178">
        <f t="shared" si="3"/>
        <v>0</v>
      </c>
    </row>
    <row r="10" spans="1:15" ht="15">
      <c r="A10" s="58"/>
      <c r="B10" s="197"/>
      <c r="C10" s="198"/>
      <c r="D10" s="11">
        <f t="shared" si="4"/>
        <v>44562</v>
      </c>
      <c r="E10" s="11">
        <f t="shared" si="5"/>
        <v>44926</v>
      </c>
      <c r="F10">
        <f t="shared" si="6"/>
        <v>365</v>
      </c>
      <c r="H10">
        <f t="shared" si="1"/>
        <v>0</v>
      </c>
      <c r="I10" s="61">
        <f t="shared" si="2"/>
        <v>0</v>
      </c>
      <c r="L10" s="176">
        <f>'Summary of Expenses'!$L$52*'Bed Days Available'!I10</f>
        <v>0</v>
      </c>
      <c r="M10" s="176">
        <f>'Summary of Expenses'!$L$50*I10</f>
        <v>0</v>
      </c>
      <c r="O10" s="178">
        <f t="shared" si="3"/>
        <v>0</v>
      </c>
    </row>
    <row r="11" spans="1:15" ht="15">
      <c r="A11" s="58"/>
      <c r="B11" s="197"/>
      <c r="C11" s="198"/>
      <c r="D11" s="11">
        <f t="shared" si="4"/>
        <v>44562</v>
      </c>
      <c r="E11" s="11">
        <f t="shared" si="5"/>
        <v>44926</v>
      </c>
      <c r="F11">
        <f t="shared" si="6"/>
        <v>365</v>
      </c>
      <c r="H11">
        <f t="shared" si="1"/>
        <v>0</v>
      </c>
      <c r="I11" s="61">
        <f t="shared" si="2"/>
        <v>0</v>
      </c>
      <c r="L11" s="176">
        <f>'Summary of Expenses'!$L$52*'Bed Days Available'!I11</f>
        <v>0</v>
      </c>
      <c r="M11" s="176">
        <f>'Summary of Expenses'!$L$50*I11</f>
        <v>0</v>
      </c>
      <c r="O11" s="178">
        <f t="shared" si="3"/>
        <v>0</v>
      </c>
    </row>
    <row r="12" spans="1:15" ht="15">
      <c r="A12" s="58"/>
      <c r="B12" s="197"/>
      <c r="C12" s="198"/>
      <c r="D12" s="11">
        <f t="shared" si="4"/>
        <v>44562</v>
      </c>
      <c r="E12" s="11">
        <f t="shared" si="5"/>
        <v>44926</v>
      </c>
      <c r="F12">
        <f t="shared" si="6"/>
        <v>365</v>
      </c>
      <c r="H12">
        <f t="shared" si="1"/>
        <v>0</v>
      </c>
      <c r="I12" s="61">
        <f t="shared" si="2"/>
        <v>0</v>
      </c>
      <c r="L12" s="176">
        <f>'Summary of Expenses'!$L$52*'Bed Days Available'!I12</f>
        <v>0</v>
      </c>
      <c r="M12" s="176">
        <f>'Summary of Expenses'!$L$50*I12</f>
        <v>0</v>
      </c>
      <c r="O12" s="178">
        <f t="shared" si="3"/>
        <v>0</v>
      </c>
    </row>
    <row r="13" spans="1:15" ht="15">
      <c r="A13" s="58"/>
      <c r="B13" s="197"/>
      <c r="C13" s="198"/>
      <c r="D13" s="11">
        <f t="shared" si="4"/>
        <v>44562</v>
      </c>
      <c r="E13" s="11">
        <f t="shared" si="5"/>
        <v>44926</v>
      </c>
      <c r="F13">
        <f t="shared" si="6"/>
        <v>365</v>
      </c>
      <c r="H13">
        <f t="shared" si="1"/>
        <v>0</v>
      </c>
      <c r="I13" s="61">
        <f t="shared" si="2"/>
        <v>0</v>
      </c>
      <c r="L13" s="176">
        <f>'Summary of Expenses'!$L$52*'Bed Days Available'!I13</f>
        <v>0</v>
      </c>
      <c r="M13" s="176">
        <f>'Summary of Expenses'!$L$50*I13</f>
        <v>0</v>
      </c>
      <c r="O13" s="178">
        <f t="shared" si="3"/>
        <v>0</v>
      </c>
    </row>
    <row r="14" spans="1:15" ht="15">
      <c r="A14" s="58"/>
      <c r="B14" s="197"/>
      <c r="C14" s="198"/>
      <c r="D14" s="11">
        <f t="shared" si="4"/>
        <v>44562</v>
      </c>
      <c r="E14" s="11">
        <f t="shared" si="5"/>
        <v>44926</v>
      </c>
      <c r="F14">
        <f t="shared" si="6"/>
        <v>365</v>
      </c>
      <c r="H14">
        <f t="shared" si="1"/>
        <v>0</v>
      </c>
      <c r="I14" s="61">
        <f t="shared" si="2"/>
        <v>0</v>
      </c>
      <c r="L14" s="176">
        <f>'Summary of Expenses'!$L$52*'Bed Days Available'!I14</f>
        <v>0</v>
      </c>
      <c r="M14" s="176">
        <f>'Summary of Expenses'!$L$50*I14</f>
        <v>0</v>
      </c>
      <c r="O14" s="178">
        <f t="shared" si="3"/>
        <v>0</v>
      </c>
    </row>
    <row r="15" spans="1:15" ht="15">
      <c r="A15" s="59"/>
      <c r="B15" s="197"/>
      <c r="C15" s="198"/>
      <c r="D15" s="11">
        <f t="shared" si="4"/>
        <v>44562</v>
      </c>
      <c r="E15" s="11">
        <f t="shared" si="5"/>
        <v>44926</v>
      </c>
      <c r="F15">
        <f t="shared" si="6"/>
        <v>365</v>
      </c>
      <c r="H15">
        <f t="shared" si="1"/>
        <v>0</v>
      </c>
      <c r="I15" s="61">
        <f t="shared" si="2"/>
        <v>0</v>
      </c>
      <c r="L15" s="176">
        <f>'Summary of Expenses'!$L$52*'Bed Days Available'!I15</f>
        <v>0</v>
      </c>
      <c r="M15" s="176">
        <f>'Summary of Expenses'!$L$50*I15</f>
        <v>0</v>
      </c>
      <c r="O15" s="178">
        <f t="shared" si="3"/>
        <v>0</v>
      </c>
    </row>
    <row r="16" spans="1:15" ht="15">
      <c r="A16" s="59"/>
      <c r="B16" s="197"/>
      <c r="C16" s="198"/>
      <c r="D16" s="11">
        <f t="shared" si="4"/>
        <v>44562</v>
      </c>
      <c r="E16" s="11">
        <f t="shared" si="5"/>
        <v>44926</v>
      </c>
      <c r="F16">
        <f t="shared" si="6"/>
        <v>365</v>
      </c>
      <c r="H16">
        <f t="shared" si="1"/>
        <v>0</v>
      </c>
      <c r="I16" s="61">
        <f t="shared" si="2"/>
        <v>0</v>
      </c>
      <c r="L16" s="176">
        <f>'Summary of Expenses'!$L$52*'Bed Days Available'!I16</f>
        <v>0</v>
      </c>
      <c r="M16" s="176">
        <f>'Summary of Expenses'!$L$50*I16</f>
        <v>0</v>
      </c>
      <c r="O16" s="178">
        <f t="shared" si="3"/>
        <v>0</v>
      </c>
    </row>
    <row r="17" spans="1:15" ht="15">
      <c r="A17" s="58"/>
      <c r="D17" s="11"/>
      <c r="E17" s="11"/>
      <c r="H17">
        <f t="shared" si="1"/>
        <v>0</v>
      </c>
      <c r="I17" s="61">
        <f t="shared" si="2"/>
        <v>0</v>
      </c>
    </row>
    <row r="18" spans="1:15" ht="15">
      <c r="A18" s="59"/>
      <c r="D18" s="11"/>
      <c r="E18" s="11"/>
      <c r="H18">
        <f t="shared" si="1"/>
        <v>0</v>
      </c>
      <c r="I18" s="61">
        <f t="shared" si="2"/>
        <v>0</v>
      </c>
    </row>
    <row r="19" spans="1:15" ht="15">
      <c r="A19" s="59"/>
      <c r="D19" s="11"/>
      <c r="E19" s="11"/>
      <c r="H19">
        <f t="shared" si="1"/>
        <v>0</v>
      </c>
      <c r="I19" s="61">
        <f t="shared" si="2"/>
        <v>0</v>
      </c>
    </row>
    <row r="20" spans="1:15" ht="13.8" thickBot="1">
      <c r="H20" s="60">
        <f>SUM(H5:H19)</f>
        <v>72270</v>
      </c>
      <c r="I20" s="62">
        <f>SUM(I5:I19)</f>
        <v>1</v>
      </c>
      <c r="K20" s="177">
        <f>SUM(K5:K19)</f>
        <v>0</v>
      </c>
      <c r="L20" s="177">
        <f t="shared" ref="L20:O20" si="7">SUM(L5:L19)</f>
        <v>4235</v>
      </c>
      <c r="M20" s="177">
        <f t="shared" si="7"/>
        <v>9310</v>
      </c>
      <c r="O20" s="177">
        <f t="shared" si="7"/>
        <v>13545</v>
      </c>
    </row>
    <row r="21" spans="1:15" ht="13.8" thickTop="1"/>
  </sheetData>
  <mergeCells count="13">
    <mergeCell ref="D3:E3"/>
    <mergeCell ref="B11:C11"/>
    <mergeCell ref="B12:C12"/>
    <mergeCell ref="B13:C13"/>
    <mergeCell ref="B14:C14"/>
    <mergeCell ref="B15:C15"/>
    <mergeCell ref="B16:C16"/>
    <mergeCell ref="B5:C5"/>
    <mergeCell ref="B6:C6"/>
    <mergeCell ref="B7:C7"/>
    <mergeCell ref="B8:C8"/>
    <mergeCell ref="B9:C9"/>
    <mergeCell ref="B10:C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9"/>
  <sheetViews>
    <sheetView workbookViewId="0">
      <selection activeCell="D6" sqref="D6"/>
    </sheetView>
  </sheetViews>
  <sheetFormatPr defaultRowHeight="13.2"/>
  <cols>
    <col min="5" max="5" width="18.33203125" bestFit="1" customWidth="1"/>
  </cols>
  <sheetData>
    <row r="1" spans="1:7" ht="15.6">
      <c r="A1" s="200" t="s">
        <v>172</v>
      </c>
      <c r="B1" s="200"/>
      <c r="C1" s="200"/>
      <c r="D1" s="200"/>
      <c r="E1" s="200"/>
      <c r="F1" s="200"/>
      <c r="G1" s="200"/>
    </row>
    <row r="2" spans="1:7" ht="15.6">
      <c r="A2" s="200" t="s">
        <v>161</v>
      </c>
      <c r="B2" s="200"/>
      <c r="C2" s="200"/>
      <c r="D2" s="200"/>
      <c r="E2" s="200"/>
      <c r="F2" s="200"/>
      <c r="G2" s="200"/>
    </row>
    <row r="3" spans="1:7" ht="15.6">
      <c r="A3" s="201">
        <f>[2]!CYEdate()</f>
        <v>44926</v>
      </c>
      <c r="B3" s="201"/>
      <c r="C3" s="201"/>
      <c r="D3" s="201"/>
      <c r="E3" s="201"/>
      <c r="F3" s="201"/>
      <c r="G3" s="201"/>
    </row>
    <row r="4" spans="1:7" ht="15.6">
      <c r="B4" s="179"/>
      <c r="C4" s="179"/>
      <c r="D4" s="179"/>
      <c r="E4" s="179"/>
      <c r="F4" s="179"/>
      <c r="G4" s="179"/>
    </row>
    <row r="5" spans="1:7" ht="15.6">
      <c r="B5" s="179"/>
      <c r="C5" s="179"/>
      <c r="D5" s="179"/>
      <c r="E5" s="179"/>
      <c r="F5" s="179"/>
      <c r="G5" s="179"/>
    </row>
    <row r="6" spans="1:7" ht="17.399999999999999">
      <c r="A6" s="180" t="s">
        <v>162</v>
      </c>
      <c r="B6" s="179"/>
      <c r="C6" s="179"/>
      <c r="D6" s="179"/>
      <c r="E6" s="179"/>
      <c r="F6" s="179"/>
      <c r="G6" s="179"/>
    </row>
    <row r="7" spans="1:7" ht="15.6">
      <c r="B7" s="179"/>
      <c r="C7" s="179"/>
      <c r="D7" s="179"/>
      <c r="E7" s="179"/>
      <c r="F7" s="179"/>
      <c r="G7" s="179"/>
    </row>
    <row r="9" spans="1:7">
      <c r="B9" t="s">
        <v>173</v>
      </c>
    </row>
    <row r="10" spans="1:7">
      <c r="B10" t="s">
        <v>174</v>
      </c>
    </row>
    <row r="11" spans="1:7" ht="13.8">
      <c r="B11" s="181"/>
      <c r="D11" s="183"/>
    </row>
    <row r="12" spans="1:7" ht="13.8">
      <c r="B12" s="182"/>
    </row>
    <row r="19" spans="3:8">
      <c r="H19" s="11"/>
    </row>
    <row r="20" spans="3:8">
      <c r="H20" s="11"/>
    </row>
    <row r="21" spans="3:8">
      <c r="H21" s="11"/>
    </row>
    <row r="22" spans="3:8">
      <c r="H22" s="11"/>
    </row>
    <row r="26" spans="3:8" ht="15">
      <c r="C26" s="53"/>
      <c r="D26" s="5"/>
      <c r="E26" s="5"/>
      <c r="F26" s="5"/>
    </row>
    <row r="27" spans="3:8" ht="15">
      <c r="C27" s="53"/>
      <c r="D27" s="5"/>
      <c r="E27" s="5"/>
      <c r="F27" s="5"/>
    </row>
    <row r="28" spans="3:8" ht="15">
      <c r="C28" s="53"/>
      <c r="D28" s="5"/>
      <c r="E28" s="5"/>
      <c r="F28" s="5"/>
    </row>
    <row r="29" spans="3:8" ht="15">
      <c r="C29" s="53"/>
      <c r="D29" s="5"/>
      <c r="E29" s="5"/>
      <c r="F29" s="5"/>
    </row>
    <row r="30" spans="3:8" ht="15">
      <c r="C30" s="53"/>
      <c r="D30" s="5"/>
      <c r="E30" s="5"/>
      <c r="F30" s="5"/>
    </row>
    <row r="31" spans="3:8">
      <c r="C31" s="55"/>
    </row>
    <row r="32" spans="3:8" ht="15">
      <c r="C32" s="54"/>
    </row>
    <row r="34" spans="3:3" ht="15">
      <c r="C34" s="56"/>
    </row>
    <row r="36" spans="3:3">
      <c r="C36" s="57"/>
    </row>
    <row r="38" spans="3:3">
      <c r="C38" s="57"/>
    </row>
    <row r="39" spans="3:3">
      <c r="C39" s="57"/>
    </row>
  </sheetData>
  <mergeCells count="3">
    <mergeCell ref="A1:G1"/>
    <mergeCell ref="A2:G2"/>
    <mergeCell ref="A3:G3"/>
  </mergeCells>
  <pageMargins left="0.62" right="0.4" top="1.36" bottom="1" header="0.78" footer="0.34"/>
  <pageSetup scale="96" orientation="portrait" r:id="rId1"/>
  <headerFooter alignWithMargins="0">
    <oddFooter xml:space="preserve">&amp;C&amp;"Arial,Bold"&amp;12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36"/>
  <sheetViews>
    <sheetView showGridLines="0" tabSelected="1" workbookViewId="0">
      <selection activeCell="G19" sqref="G19"/>
    </sheetView>
  </sheetViews>
  <sheetFormatPr defaultRowHeight="13.2"/>
  <cols>
    <col min="1" max="1" width="9.109375" style="186"/>
    <col min="2" max="2" width="11.33203125" style="186" bestFit="1" customWidth="1"/>
    <col min="3" max="4" width="9.109375" style="186"/>
    <col min="5" max="5" width="9.6640625" style="186" bestFit="1" customWidth="1"/>
    <col min="6" max="6" width="9.109375" style="186"/>
    <col min="7" max="7" width="9.6640625" style="186" bestFit="1" customWidth="1"/>
    <col min="8" max="8" width="9.109375" style="186" customWidth="1"/>
    <col min="9" max="9" width="6" style="186" customWidth="1"/>
    <col min="10" max="10" width="11.88671875" style="186" customWidth="1"/>
    <col min="11" max="11" width="27.44140625" style="186" customWidth="1"/>
    <col min="12" max="12" width="13.109375" style="186" customWidth="1"/>
    <col min="13" max="13" width="9.109375" style="186"/>
    <col min="14" max="14" width="18.109375" style="186" customWidth="1"/>
    <col min="15" max="15" width="9.109375" style="186"/>
    <col min="16" max="17" width="15" style="186" customWidth="1"/>
    <col min="18" max="257" width="9.109375" style="186"/>
    <col min="258" max="258" width="11.33203125" style="186" bestFit="1" customWidth="1"/>
    <col min="259" max="260" width="9.109375" style="186"/>
    <col min="261" max="261" width="9.6640625" style="186" bestFit="1" customWidth="1"/>
    <col min="262" max="262" width="9.109375" style="186"/>
    <col min="263" max="263" width="9.6640625" style="186" bestFit="1" customWidth="1"/>
    <col min="264" max="264" width="9.109375" style="186" customWidth="1"/>
    <col min="265" max="265" width="6" style="186" customWidth="1"/>
    <col min="266" max="266" width="11.88671875" style="186" customWidth="1"/>
    <col min="267" max="267" width="27.44140625" style="186" customWidth="1"/>
    <col min="268" max="268" width="13.109375" style="186" customWidth="1"/>
    <col min="269" max="269" width="9.109375" style="186"/>
    <col min="270" max="270" width="18.109375" style="186" customWidth="1"/>
    <col min="271" max="271" width="9.109375" style="186"/>
    <col min="272" max="273" width="15" style="186" customWidth="1"/>
    <col min="274" max="513" width="9.109375" style="186"/>
    <col min="514" max="514" width="11.33203125" style="186" bestFit="1" customWidth="1"/>
    <col min="515" max="516" width="9.109375" style="186"/>
    <col min="517" max="517" width="9.6640625" style="186" bestFit="1" customWidth="1"/>
    <col min="518" max="518" width="9.109375" style="186"/>
    <col min="519" max="519" width="9.6640625" style="186" bestFit="1" customWidth="1"/>
    <col min="520" max="520" width="9.109375" style="186" customWidth="1"/>
    <col min="521" max="521" width="6" style="186" customWidth="1"/>
    <col min="522" max="522" width="11.88671875" style="186" customWidth="1"/>
    <col min="523" max="523" width="27.44140625" style="186" customWidth="1"/>
    <col min="524" max="524" width="13.109375" style="186" customWidth="1"/>
    <col min="525" max="525" width="9.109375" style="186"/>
    <col min="526" max="526" width="18.109375" style="186" customWidth="1"/>
    <col min="527" max="527" width="9.109375" style="186"/>
    <col min="528" max="529" width="15" style="186" customWidth="1"/>
    <col min="530" max="769" width="9.109375" style="186"/>
    <col min="770" max="770" width="11.33203125" style="186" bestFit="1" customWidth="1"/>
    <col min="771" max="772" width="9.109375" style="186"/>
    <col min="773" max="773" width="9.6640625" style="186" bestFit="1" customWidth="1"/>
    <col min="774" max="774" width="9.109375" style="186"/>
    <col min="775" max="775" width="9.6640625" style="186" bestFit="1" customWidth="1"/>
    <col min="776" max="776" width="9.109375" style="186" customWidth="1"/>
    <col min="777" max="777" width="6" style="186" customWidth="1"/>
    <col min="778" max="778" width="11.88671875" style="186" customWidth="1"/>
    <col min="779" max="779" width="27.44140625" style="186" customWidth="1"/>
    <col min="780" max="780" width="13.109375" style="186" customWidth="1"/>
    <col min="781" max="781" width="9.109375" style="186"/>
    <col min="782" max="782" width="18.109375" style="186" customWidth="1"/>
    <col min="783" max="783" width="9.109375" style="186"/>
    <col min="784" max="785" width="15" style="186" customWidth="1"/>
    <col min="786" max="1025" width="9.109375" style="186"/>
    <col min="1026" max="1026" width="11.33203125" style="186" bestFit="1" customWidth="1"/>
    <col min="1027" max="1028" width="9.109375" style="186"/>
    <col min="1029" max="1029" width="9.6640625" style="186" bestFit="1" customWidth="1"/>
    <col min="1030" max="1030" width="9.109375" style="186"/>
    <col min="1031" max="1031" width="9.6640625" style="186" bestFit="1" customWidth="1"/>
    <col min="1032" max="1032" width="9.109375" style="186" customWidth="1"/>
    <col min="1033" max="1033" width="6" style="186" customWidth="1"/>
    <col min="1034" max="1034" width="11.88671875" style="186" customWidth="1"/>
    <col min="1035" max="1035" width="27.44140625" style="186" customWidth="1"/>
    <col min="1036" max="1036" width="13.109375" style="186" customWidth="1"/>
    <col min="1037" max="1037" width="9.109375" style="186"/>
    <col min="1038" max="1038" width="18.109375" style="186" customWidth="1"/>
    <col min="1039" max="1039" width="9.109375" style="186"/>
    <col min="1040" max="1041" width="15" style="186" customWidth="1"/>
    <col min="1042" max="1281" width="9.109375" style="186"/>
    <col min="1282" max="1282" width="11.33203125" style="186" bestFit="1" customWidth="1"/>
    <col min="1283" max="1284" width="9.109375" style="186"/>
    <col min="1285" max="1285" width="9.6640625" style="186" bestFit="1" customWidth="1"/>
    <col min="1286" max="1286" width="9.109375" style="186"/>
    <col min="1287" max="1287" width="9.6640625" style="186" bestFit="1" customWidth="1"/>
    <col min="1288" max="1288" width="9.109375" style="186" customWidth="1"/>
    <col min="1289" max="1289" width="6" style="186" customWidth="1"/>
    <col min="1290" max="1290" width="11.88671875" style="186" customWidth="1"/>
    <col min="1291" max="1291" width="27.44140625" style="186" customWidth="1"/>
    <col min="1292" max="1292" width="13.109375" style="186" customWidth="1"/>
    <col min="1293" max="1293" width="9.109375" style="186"/>
    <col min="1294" max="1294" width="18.109375" style="186" customWidth="1"/>
    <col min="1295" max="1295" width="9.109375" style="186"/>
    <col min="1296" max="1297" width="15" style="186" customWidth="1"/>
    <col min="1298" max="1537" width="9.109375" style="186"/>
    <col min="1538" max="1538" width="11.33203125" style="186" bestFit="1" customWidth="1"/>
    <col min="1539" max="1540" width="9.109375" style="186"/>
    <col min="1541" max="1541" width="9.6640625" style="186" bestFit="1" customWidth="1"/>
    <col min="1542" max="1542" width="9.109375" style="186"/>
    <col min="1543" max="1543" width="9.6640625" style="186" bestFit="1" customWidth="1"/>
    <col min="1544" max="1544" width="9.109375" style="186" customWidth="1"/>
    <col min="1545" max="1545" width="6" style="186" customWidth="1"/>
    <col min="1546" max="1546" width="11.88671875" style="186" customWidth="1"/>
    <col min="1547" max="1547" width="27.44140625" style="186" customWidth="1"/>
    <col min="1548" max="1548" width="13.109375" style="186" customWidth="1"/>
    <col min="1549" max="1549" width="9.109375" style="186"/>
    <col min="1550" max="1550" width="18.109375" style="186" customWidth="1"/>
    <col min="1551" max="1551" width="9.109375" style="186"/>
    <col min="1552" max="1553" width="15" style="186" customWidth="1"/>
    <col min="1554" max="1793" width="9.109375" style="186"/>
    <col min="1794" max="1794" width="11.33203125" style="186" bestFit="1" customWidth="1"/>
    <col min="1795" max="1796" width="9.109375" style="186"/>
    <col min="1797" max="1797" width="9.6640625" style="186" bestFit="1" customWidth="1"/>
    <col min="1798" max="1798" width="9.109375" style="186"/>
    <col min="1799" max="1799" width="9.6640625" style="186" bestFit="1" customWidth="1"/>
    <col min="1800" max="1800" width="9.109375" style="186" customWidth="1"/>
    <col min="1801" max="1801" width="6" style="186" customWidth="1"/>
    <col min="1802" max="1802" width="11.88671875" style="186" customWidth="1"/>
    <col min="1803" max="1803" width="27.44140625" style="186" customWidth="1"/>
    <col min="1804" max="1804" width="13.109375" style="186" customWidth="1"/>
    <col min="1805" max="1805" width="9.109375" style="186"/>
    <col min="1806" max="1806" width="18.109375" style="186" customWidth="1"/>
    <col min="1807" max="1807" width="9.109375" style="186"/>
    <col min="1808" max="1809" width="15" style="186" customWidth="1"/>
    <col min="1810" max="2049" width="9.109375" style="186"/>
    <col min="2050" max="2050" width="11.33203125" style="186" bestFit="1" customWidth="1"/>
    <col min="2051" max="2052" width="9.109375" style="186"/>
    <col min="2053" max="2053" width="9.6640625" style="186" bestFit="1" customWidth="1"/>
    <col min="2054" max="2054" width="9.109375" style="186"/>
    <col min="2055" max="2055" width="9.6640625" style="186" bestFit="1" customWidth="1"/>
    <col min="2056" max="2056" width="9.109375" style="186" customWidth="1"/>
    <col min="2057" max="2057" width="6" style="186" customWidth="1"/>
    <col min="2058" max="2058" width="11.88671875" style="186" customWidth="1"/>
    <col min="2059" max="2059" width="27.44140625" style="186" customWidth="1"/>
    <col min="2060" max="2060" width="13.109375" style="186" customWidth="1"/>
    <col min="2061" max="2061" width="9.109375" style="186"/>
    <col min="2062" max="2062" width="18.109375" style="186" customWidth="1"/>
    <col min="2063" max="2063" width="9.109375" style="186"/>
    <col min="2064" max="2065" width="15" style="186" customWidth="1"/>
    <col min="2066" max="2305" width="9.109375" style="186"/>
    <col min="2306" max="2306" width="11.33203125" style="186" bestFit="1" customWidth="1"/>
    <col min="2307" max="2308" width="9.109375" style="186"/>
    <col min="2309" max="2309" width="9.6640625" style="186" bestFit="1" customWidth="1"/>
    <col min="2310" max="2310" width="9.109375" style="186"/>
    <col min="2311" max="2311" width="9.6640625" style="186" bestFit="1" customWidth="1"/>
    <col min="2312" max="2312" width="9.109375" style="186" customWidth="1"/>
    <col min="2313" max="2313" width="6" style="186" customWidth="1"/>
    <col min="2314" max="2314" width="11.88671875" style="186" customWidth="1"/>
    <col min="2315" max="2315" width="27.44140625" style="186" customWidth="1"/>
    <col min="2316" max="2316" width="13.109375" style="186" customWidth="1"/>
    <col min="2317" max="2317" width="9.109375" style="186"/>
    <col min="2318" max="2318" width="18.109375" style="186" customWidth="1"/>
    <col min="2319" max="2319" width="9.109375" style="186"/>
    <col min="2320" max="2321" width="15" style="186" customWidth="1"/>
    <col min="2322" max="2561" width="9.109375" style="186"/>
    <col min="2562" max="2562" width="11.33203125" style="186" bestFit="1" customWidth="1"/>
    <col min="2563" max="2564" width="9.109375" style="186"/>
    <col min="2565" max="2565" width="9.6640625" style="186" bestFit="1" customWidth="1"/>
    <col min="2566" max="2566" width="9.109375" style="186"/>
    <col min="2567" max="2567" width="9.6640625" style="186" bestFit="1" customWidth="1"/>
    <col min="2568" max="2568" width="9.109375" style="186" customWidth="1"/>
    <col min="2569" max="2569" width="6" style="186" customWidth="1"/>
    <col min="2570" max="2570" width="11.88671875" style="186" customWidth="1"/>
    <col min="2571" max="2571" width="27.44140625" style="186" customWidth="1"/>
    <col min="2572" max="2572" width="13.109375" style="186" customWidth="1"/>
    <col min="2573" max="2573" width="9.109375" style="186"/>
    <col min="2574" max="2574" width="18.109375" style="186" customWidth="1"/>
    <col min="2575" max="2575" width="9.109375" style="186"/>
    <col min="2576" max="2577" width="15" style="186" customWidth="1"/>
    <col min="2578" max="2817" width="9.109375" style="186"/>
    <col min="2818" max="2818" width="11.33203125" style="186" bestFit="1" customWidth="1"/>
    <col min="2819" max="2820" width="9.109375" style="186"/>
    <col min="2821" max="2821" width="9.6640625" style="186" bestFit="1" customWidth="1"/>
    <col min="2822" max="2822" width="9.109375" style="186"/>
    <col min="2823" max="2823" width="9.6640625" style="186" bestFit="1" customWidth="1"/>
    <col min="2824" max="2824" width="9.109375" style="186" customWidth="1"/>
    <col min="2825" max="2825" width="6" style="186" customWidth="1"/>
    <col min="2826" max="2826" width="11.88671875" style="186" customWidth="1"/>
    <col min="2827" max="2827" width="27.44140625" style="186" customWidth="1"/>
    <col min="2828" max="2828" width="13.109375" style="186" customWidth="1"/>
    <col min="2829" max="2829" width="9.109375" style="186"/>
    <col min="2830" max="2830" width="18.109375" style="186" customWidth="1"/>
    <col min="2831" max="2831" width="9.109375" style="186"/>
    <col min="2832" max="2833" width="15" style="186" customWidth="1"/>
    <col min="2834" max="3073" width="9.109375" style="186"/>
    <col min="3074" max="3074" width="11.33203125" style="186" bestFit="1" customWidth="1"/>
    <col min="3075" max="3076" width="9.109375" style="186"/>
    <col min="3077" max="3077" width="9.6640625" style="186" bestFit="1" customWidth="1"/>
    <col min="3078" max="3078" width="9.109375" style="186"/>
    <col min="3079" max="3079" width="9.6640625" style="186" bestFit="1" customWidth="1"/>
    <col min="3080" max="3080" width="9.109375" style="186" customWidth="1"/>
    <col min="3081" max="3081" width="6" style="186" customWidth="1"/>
    <col min="3082" max="3082" width="11.88671875" style="186" customWidth="1"/>
    <col min="3083" max="3083" width="27.44140625" style="186" customWidth="1"/>
    <col min="3084" max="3084" width="13.109375" style="186" customWidth="1"/>
    <col min="3085" max="3085" width="9.109375" style="186"/>
    <col min="3086" max="3086" width="18.109375" style="186" customWidth="1"/>
    <col min="3087" max="3087" width="9.109375" style="186"/>
    <col min="3088" max="3089" width="15" style="186" customWidth="1"/>
    <col min="3090" max="3329" width="9.109375" style="186"/>
    <col min="3330" max="3330" width="11.33203125" style="186" bestFit="1" customWidth="1"/>
    <col min="3331" max="3332" width="9.109375" style="186"/>
    <col min="3333" max="3333" width="9.6640625" style="186" bestFit="1" customWidth="1"/>
    <col min="3334" max="3334" width="9.109375" style="186"/>
    <col min="3335" max="3335" width="9.6640625" style="186" bestFit="1" customWidth="1"/>
    <col min="3336" max="3336" width="9.109375" style="186" customWidth="1"/>
    <col min="3337" max="3337" width="6" style="186" customWidth="1"/>
    <col min="3338" max="3338" width="11.88671875" style="186" customWidth="1"/>
    <col min="3339" max="3339" width="27.44140625" style="186" customWidth="1"/>
    <col min="3340" max="3340" width="13.109375" style="186" customWidth="1"/>
    <col min="3341" max="3341" width="9.109375" style="186"/>
    <col min="3342" max="3342" width="18.109375" style="186" customWidth="1"/>
    <col min="3343" max="3343" width="9.109375" style="186"/>
    <col min="3344" max="3345" width="15" style="186" customWidth="1"/>
    <col min="3346" max="3585" width="9.109375" style="186"/>
    <col min="3586" max="3586" width="11.33203125" style="186" bestFit="1" customWidth="1"/>
    <col min="3587" max="3588" width="9.109375" style="186"/>
    <col min="3589" max="3589" width="9.6640625" style="186" bestFit="1" customWidth="1"/>
    <col min="3590" max="3590" width="9.109375" style="186"/>
    <col min="3591" max="3591" width="9.6640625" style="186" bestFit="1" customWidth="1"/>
    <col min="3592" max="3592" width="9.109375" style="186" customWidth="1"/>
    <col min="3593" max="3593" width="6" style="186" customWidth="1"/>
    <col min="3594" max="3594" width="11.88671875" style="186" customWidth="1"/>
    <col min="3595" max="3595" width="27.44140625" style="186" customWidth="1"/>
    <col min="3596" max="3596" width="13.109375" style="186" customWidth="1"/>
    <col min="3597" max="3597" width="9.109375" style="186"/>
    <col min="3598" max="3598" width="18.109375" style="186" customWidth="1"/>
    <col min="3599" max="3599" width="9.109375" style="186"/>
    <col min="3600" max="3601" width="15" style="186" customWidth="1"/>
    <col min="3602" max="3841" width="9.109375" style="186"/>
    <col min="3842" max="3842" width="11.33203125" style="186" bestFit="1" customWidth="1"/>
    <col min="3843" max="3844" width="9.109375" style="186"/>
    <col min="3845" max="3845" width="9.6640625" style="186" bestFit="1" customWidth="1"/>
    <col min="3846" max="3846" width="9.109375" style="186"/>
    <col min="3847" max="3847" width="9.6640625" style="186" bestFit="1" customWidth="1"/>
    <col min="3848" max="3848" width="9.109375" style="186" customWidth="1"/>
    <col min="3849" max="3849" width="6" style="186" customWidth="1"/>
    <col min="3850" max="3850" width="11.88671875" style="186" customWidth="1"/>
    <col min="3851" max="3851" width="27.44140625" style="186" customWidth="1"/>
    <col min="3852" max="3852" width="13.109375" style="186" customWidth="1"/>
    <col min="3853" max="3853" width="9.109375" style="186"/>
    <col min="3854" max="3854" width="18.109375" style="186" customWidth="1"/>
    <col min="3855" max="3855" width="9.109375" style="186"/>
    <col min="3856" max="3857" width="15" style="186" customWidth="1"/>
    <col min="3858" max="4097" width="9.109375" style="186"/>
    <col min="4098" max="4098" width="11.33203125" style="186" bestFit="1" customWidth="1"/>
    <col min="4099" max="4100" width="9.109375" style="186"/>
    <col min="4101" max="4101" width="9.6640625" style="186" bestFit="1" customWidth="1"/>
    <col min="4102" max="4102" width="9.109375" style="186"/>
    <col min="4103" max="4103" width="9.6640625" style="186" bestFit="1" customWidth="1"/>
    <col min="4104" max="4104" width="9.109375" style="186" customWidth="1"/>
    <col min="4105" max="4105" width="6" style="186" customWidth="1"/>
    <col min="4106" max="4106" width="11.88671875" style="186" customWidth="1"/>
    <col min="4107" max="4107" width="27.44140625" style="186" customWidth="1"/>
    <col min="4108" max="4108" width="13.109375" style="186" customWidth="1"/>
    <col min="4109" max="4109" width="9.109375" style="186"/>
    <col min="4110" max="4110" width="18.109375" style="186" customWidth="1"/>
    <col min="4111" max="4111" width="9.109375" style="186"/>
    <col min="4112" max="4113" width="15" style="186" customWidth="1"/>
    <col min="4114" max="4353" width="9.109375" style="186"/>
    <col min="4354" max="4354" width="11.33203125" style="186" bestFit="1" customWidth="1"/>
    <col min="4355" max="4356" width="9.109375" style="186"/>
    <col min="4357" max="4357" width="9.6640625" style="186" bestFit="1" customWidth="1"/>
    <col min="4358" max="4358" width="9.109375" style="186"/>
    <col min="4359" max="4359" width="9.6640625" style="186" bestFit="1" customWidth="1"/>
    <col min="4360" max="4360" width="9.109375" style="186" customWidth="1"/>
    <col min="4361" max="4361" width="6" style="186" customWidth="1"/>
    <col min="4362" max="4362" width="11.88671875" style="186" customWidth="1"/>
    <col min="4363" max="4363" width="27.44140625" style="186" customWidth="1"/>
    <col min="4364" max="4364" width="13.109375" style="186" customWidth="1"/>
    <col min="4365" max="4365" width="9.109375" style="186"/>
    <col min="4366" max="4366" width="18.109375" style="186" customWidth="1"/>
    <col min="4367" max="4367" width="9.109375" style="186"/>
    <col min="4368" max="4369" width="15" style="186" customWidth="1"/>
    <col min="4370" max="4609" width="9.109375" style="186"/>
    <col min="4610" max="4610" width="11.33203125" style="186" bestFit="1" customWidth="1"/>
    <col min="4611" max="4612" width="9.109375" style="186"/>
    <col min="4613" max="4613" width="9.6640625" style="186" bestFit="1" customWidth="1"/>
    <col min="4614" max="4614" width="9.109375" style="186"/>
    <col min="4615" max="4615" width="9.6640625" style="186" bestFit="1" customWidth="1"/>
    <col min="4616" max="4616" width="9.109375" style="186" customWidth="1"/>
    <col min="4617" max="4617" width="6" style="186" customWidth="1"/>
    <col min="4618" max="4618" width="11.88671875" style="186" customWidth="1"/>
    <col min="4619" max="4619" width="27.44140625" style="186" customWidth="1"/>
    <col min="4620" max="4620" width="13.109375" style="186" customWidth="1"/>
    <col min="4621" max="4621" width="9.109375" style="186"/>
    <col min="4622" max="4622" width="18.109375" style="186" customWidth="1"/>
    <col min="4623" max="4623" width="9.109375" style="186"/>
    <col min="4624" max="4625" width="15" style="186" customWidth="1"/>
    <col min="4626" max="4865" width="9.109375" style="186"/>
    <col min="4866" max="4866" width="11.33203125" style="186" bestFit="1" customWidth="1"/>
    <col min="4867" max="4868" width="9.109375" style="186"/>
    <col min="4869" max="4869" width="9.6640625" style="186" bestFit="1" customWidth="1"/>
    <col min="4870" max="4870" width="9.109375" style="186"/>
    <col min="4871" max="4871" width="9.6640625" style="186" bestFit="1" customWidth="1"/>
    <col min="4872" max="4872" width="9.109375" style="186" customWidth="1"/>
    <col min="4873" max="4873" width="6" style="186" customWidth="1"/>
    <col min="4874" max="4874" width="11.88671875" style="186" customWidth="1"/>
    <col min="4875" max="4875" width="27.44140625" style="186" customWidth="1"/>
    <col min="4876" max="4876" width="13.109375" style="186" customWidth="1"/>
    <col min="4877" max="4877" width="9.109375" style="186"/>
    <col min="4878" max="4878" width="18.109375" style="186" customWidth="1"/>
    <col min="4879" max="4879" width="9.109375" style="186"/>
    <col min="4880" max="4881" width="15" style="186" customWidth="1"/>
    <col min="4882" max="5121" width="9.109375" style="186"/>
    <col min="5122" max="5122" width="11.33203125" style="186" bestFit="1" customWidth="1"/>
    <col min="5123" max="5124" width="9.109375" style="186"/>
    <col min="5125" max="5125" width="9.6640625" style="186" bestFit="1" customWidth="1"/>
    <col min="5126" max="5126" width="9.109375" style="186"/>
    <col min="5127" max="5127" width="9.6640625" style="186" bestFit="1" customWidth="1"/>
    <col min="5128" max="5128" width="9.109375" style="186" customWidth="1"/>
    <col min="5129" max="5129" width="6" style="186" customWidth="1"/>
    <col min="5130" max="5130" width="11.88671875" style="186" customWidth="1"/>
    <col min="5131" max="5131" width="27.44140625" style="186" customWidth="1"/>
    <col min="5132" max="5132" width="13.109375" style="186" customWidth="1"/>
    <col min="5133" max="5133" width="9.109375" style="186"/>
    <col min="5134" max="5134" width="18.109375" style="186" customWidth="1"/>
    <col min="5135" max="5135" width="9.109375" style="186"/>
    <col min="5136" max="5137" width="15" style="186" customWidth="1"/>
    <col min="5138" max="5377" width="9.109375" style="186"/>
    <col min="5378" max="5378" width="11.33203125" style="186" bestFit="1" customWidth="1"/>
    <col min="5379" max="5380" width="9.109375" style="186"/>
    <col min="5381" max="5381" width="9.6640625" style="186" bestFit="1" customWidth="1"/>
    <col min="5382" max="5382" width="9.109375" style="186"/>
    <col min="5383" max="5383" width="9.6640625" style="186" bestFit="1" customWidth="1"/>
    <col min="5384" max="5384" width="9.109375" style="186" customWidth="1"/>
    <col min="5385" max="5385" width="6" style="186" customWidth="1"/>
    <col min="5386" max="5386" width="11.88671875" style="186" customWidth="1"/>
    <col min="5387" max="5387" width="27.44140625" style="186" customWidth="1"/>
    <col min="5388" max="5388" width="13.109375" style="186" customWidth="1"/>
    <col min="5389" max="5389" width="9.109375" style="186"/>
    <col min="5390" max="5390" width="18.109375" style="186" customWidth="1"/>
    <col min="5391" max="5391" width="9.109375" style="186"/>
    <col min="5392" max="5393" width="15" style="186" customWidth="1"/>
    <col min="5394" max="5633" width="9.109375" style="186"/>
    <col min="5634" max="5634" width="11.33203125" style="186" bestFit="1" customWidth="1"/>
    <col min="5635" max="5636" width="9.109375" style="186"/>
    <col min="5637" max="5637" width="9.6640625" style="186" bestFit="1" customWidth="1"/>
    <col min="5638" max="5638" width="9.109375" style="186"/>
    <col min="5639" max="5639" width="9.6640625" style="186" bestFit="1" customWidth="1"/>
    <col min="5640" max="5640" width="9.109375" style="186" customWidth="1"/>
    <col min="5641" max="5641" width="6" style="186" customWidth="1"/>
    <col min="5642" max="5642" width="11.88671875" style="186" customWidth="1"/>
    <col min="5643" max="5643" width="27.44140625" style="186" customWidth="1"/>
    <col min="5644" max="5644" width="13.109375" style="186" customWidth="1"/>
    <col min="5645" max="5645" width="9.109375" style="186"/>
    <col min="5646" max="5646" width="18.109375" style="186" customWidth="1"/>
    <col min="5647" max="5647" width="9.109375" style="186"/>
    <col min="5648" max="5649" width="15" style="186" customWidth="1"/>
    <col min="5650" max="5889" width="9.109375" style="186"/>
    <col min="5890" max="5890" width="11.33203125" style="186" bestFit="1" customWidth="1"/>
    <col min="5891" max="5892" width="9.109375" style="186"/>
    <col min="5893" max="5893" width="9.6640625" style="186" bestFit="1" customWidth="1"/>
    <col min="5894" max="5894" width="9.109375" style="186"/>
    <col min="5895" max="5895" width="9.6640625" style="186" bestFit="1" customWidth="1"/>
    <col min="5896" max="5896" width="9.109375" style="186" customWidth="1"/>
    <col min="5897" max="5897" width="6" style="186" customWidth="1"/>
    <col min="5898" max="5898" width="11.88671875" style="186" customWidth="1"/>
    <col min="5899" max="5899" width="27.44140625" style="186" customWidth="1"/>
    <col min="5900" max="5900" width="13.109375" style="186" customWidth="1"/>
    <col min="5901" max="5901" width="9.109375" style="186"/>
    <col min="5902" max="5902" width="18.109375" style="186" customWidth="1"/>
    <col min="5903" max="5903" width="9.109375" style="186"/>
    <col min="5904" max="5905" width="15" style="186" customWidth="1"/>
    <col min="5906" max="6145" width="9.109375" style="186"/>
    <col min="6146" max="6146" width="11.33203125" style="186" bestFit="1" customWidth="1"/>
    <col min="6147" max="6148" width="9.109375" style="186"/>
    <col min="6149" max="6149" width="9.6640625" style="186" bestFit="1" customWidth="1"/>
    <col min="6150" max="6150" width="9.109375" style="186"/>
    <col min="6151" max="6151" width="9.6640625" style="186" bestFit="1" customWidth="1"/>
    <col min="6152" max="6152" width="9.109375" style="186" customWidth="1"/>
    <col min="6153" max="6153" width="6" style="186" customWidth="1"/>
    <col min="6154" max="6154" width="11.88671875" style="186" customWidth="1"/>
    <col min="6155" max="6155" width="27.44140625" style="186" customWidth="1"/>
    <col min="6156" max="6156" width="13.109375" style="186" customWidth="1"/>
    <col min="6157" max="6157" width="9.109375" style="186"/>
    <col min="6158" max="6158" width="18.109375" style="186" customWidth="1"/>
    <col min="6159" max="6159" width="9.109375" style="186"/>
    <col min="6160" max="6161" width="15" style="186" customWidth="1"/>
    <col min="6162" max="6401" width="9.109375" style="186"/>
    <col min="6402" max="6402" width="11.33203125" style="186" bestFit="1" customWidth="1"/>
    <col min="6403" max="6404" width="9.109375" style="186"/>
    <col min="6405" max="6405" width="9.6640625" style="186" bestFit="1" customWidth="1"/>
    <col min="6406" max="6406" width="9.109375" style="186"/>
    <col min="6407" max="6407" width="9.6640625" style="186" bestFit="1" customWidth="1"/>
    <col min="6408" max="6408" width="9.109375" style="186" customWidth="1"/>
    <col min="6409" max="6409" width="6" style="186" customWidth="1"/>
    <col min="6410" max="6410" width="11.88671875" style="186" customWidth="1"/>
    <col min="6411" max="6411" width="27.44140625" style="186" customWidth="1"/>
    <col min="6412" max="6412" width="13.109375" style="186" customWidth="1"/>
    <col min="6413" max="6413" width="9.109375" style="186"/>
    <col min="6414" max="6414" width="18.109375" style="186" customWidth="1"/>
    <col min="6415" max="6415" width="9.109375" style="186"/>
    <col min="6416" max="6417" width="15" style="186" customWidth="1"/>
    <col min="6418" max="6657" width="9.109375" style="186"/>
    <col min="6658" max="6658" width="11.33203125" style="186" bestFit="1" customWidth="1"/>
    <col min="6659" max="6660" width="9.109375" style="186"/>
    <col min="6661" max="6661" width="9.6640625" style="186" bestFit="1" customWidth="1"/>
    <col min="6662" max="6662" width="9.109375" style="186"/>
    <col min="6663" max="6663" width="9.6640625" style="186" bestFit="1" customWidth="1"/>
    <col min="6664" max="6664" width="9.109375" style="186" customWidth="1"/>
    <col min="6665" max="6665" width="6" style="186" customWidth="1"/>
    <col min="6666" max="6666" width="11.88671875" style="186" customWidth="1"/>
    <col min="6667" max="6667" width="27.44140625" style="186" customWidth="1"/>
    <col min="6668" max="6668" width="13.109375" style="186" customWidth="1"/>
    <col min="6669" max="6669" width="9.109375" style="186"/>
    <col min="6670" max="6670" width="18.109375" style="186" customWidth="1"/>
    <col min="6671" max="6671" width="9.109375" style="186"/>
    <col min="6672" max="6673" width="15" style="186" customWidth="1"/>
    <col min="6674" max="6913" width="9.109375" style="186"/>
    <col min="6914" max="6914" width="11.33203125" style="186" bestFit="1" customWidth="1"/>
    <col min="6915" max="6916" width="9.109375" style="186"/>
    <col min="6917" max="6917" width="9.6640625" style="186" bestFit="1" customWidth="1"/>
    <col min="6918" max="6918" width="9.109375" style="186"/>
    <col min="6919" max="6919" width="9.6640625" style="186" bestFit="1" customWidth="1"/>
    <col min="6920" max="6920" width="9.109375" style="186" customWidth="1"/>
    <col min="6921" max="6921" width="6" style="186" customWidth="1"/>
    <col min="6922" max="6922" width="11.88671875" style="186" customWidth="1"/>
    <col min="6923" max="6923" width="27.44140625" style="186" customWidth="1"/>
    <col min="6924" max="6924" width="13.109375" style="186" customWidth="1"/>
    <col min="6925" max="6925" width="9.109375" style="186"/>
    <col min="6926" max="6926" width="18.109375" style="186" customWidth="1"/>
    <col min="6927" max="6927" width="9.109375" style="186"/>
    <col min="6928" max="6929" width="15" style="186" customWidth="1"/>
    <col min="6930" max="7169" width="9.109375" style="186"/>
    <col min="7170" max="7170" width="11.33203125" style="186" bestFit="1" customWidth="1"/>
    <col min="7171" max="7172" width="9.109375" style="186"/>
    <col min="7173" max="7173" width="9.6640625" style="186" bestFit="1" customWidth="1"/>
    <col min="7174" max="7174" width="9.109375" style="186"/>
    <col min="7175" max="7175" width="9.6640625" style="186" bestFit="1" customWidth="1"/>
    <col min="7176" max="7176" width="9.109375" style="186" customWidth="1"/>
    <col min="7177" max="7177" width="6" style="186" customWidth="1"/>
    <col min="7178" max="7178" width="11.88671875" style="186" customWidth="1"/>
    <col min="7179" max="7179" width="27.44140625" style="186" customWidth="1"/>
    <col min="7180" max="7180" width="13.109375" style="186" customWidth="1"/>
    <col min="7181" max="7181" width="9.109375" style="186"/>
    <col min="7182" max="7182" width="18.109375" style="186" customWidth="1"/>
    <col min="7183" max="7183" width="9.109375" style="186"/>
    <col min="7184" max="7185" width="15" style="186" customWidth="1"/>
    <col min="7186" max="7425" width="9.109375" style="186"/>
    <col min="7426" max="7426" width="11.33203125" style="186" bestFit="1" customWidth="1"/>
    <col min="7427" max="7428" width="9.109375" style="186"/>
    <col min="7429" max="7429" width="9.6640625" style="186" bestFit="1" customWidth="1"/>
    <col min="7430" max="7430" width="9.109375" style="186"/>
    <col min="7431" max="7431" width="9.6640625" style="186" bestFit="1" customWidth="1"/>
    <col min="7432" max="7432" width="9.109375" style="186" customWidth="1"/>
    <col min="7433" max="7433" width="6" style="186" customWidth="1"/>
    <col min="7434" max="7434" width="11.88671875" style="186" customWidth="1"/>
    <col min="7435" max="7435" width="27.44140625" style="186" customWidth="1"/>
    <col min="7436" max="7436" width="13.109375" style="186" customWidth="1"/>
    <col min="7437" max="7437" width="9.109375" style="186"/>
    <col min="7438" max="7438" width="18.109375" style="186" customWidth="1"/>
    <col min="7439" max="7439" width="9.109375" style="186"/>
    <col min="7440" max="7441" width="15" style="186" customWidth="1"/>
    <col min="7442" max="7681" width="9.109375" style="186"/>
    <col min="7682" max="7682" width="11.33203125" style="186" bestFit="1" customWidth="1"/>
    <col min="7683" max="7684" width="9.109375" style="186"/>
    <col min="7685" max="7685" width="9.6640625" style="186" bestFit="1" customWidth="1"/>
    <col min="7686" max="7686" width="9.109375" style="186"/>
    <col min="7687" max="7687" width="9.6640625" style="186" bestFit="1" customWidth="1"/>
    <col min="7688" max="7688" width="9.109375" style="186" customWidth="1"/>
    <col min="7689" max="7689" width="6" style="186" customWidth="1"/>
    <col min="7690" max="7690" width="11.88671875" style="186" customWidth="1"/>
    <col min="7691" max="7691" width="27.44140625" style="186" customWidth="1"/>
    <col min="7692" max="7692" width="13.109375" style="186" customWidth="1"/>
    <col min="7693" max="7693" width="9.109375" style="186"/>
    <col min="7694" max="7694" width="18.109375" style="186" customWidth="1"/>
    <col min="7695" max="7695" width="9.109375" style="186"/>
    <col min="7696" max="7697" width="15" style="186" customWidth="1"/>
    <col min="7698" max="7937" width="9.109375" style="186"/>
    <col min="7938" max="7938" width="11.33203125" style="186" bestFit="1" customWidth="1"/>
    <col min="7939" max="7940" width="9.109375" style="186"/>
    <col min="7941" max="7941" width="9.6640625" style="186" bestFit="1" customWidth="1"/>
    <col min="7942" max="7942" width="9.109375" style="186"/>
    <col min="7943" max="7943" width="9.6640625" style="186" bestFit="1" customWidth="1"/>
    <col min="7944" max="7944" width="9.109375" style="186" customWidth="1"/>
    <col min="7945" max="7945" width="6" style="186" customWidth="1"/>
    <col min="7946" max="7946" width="11.88671875" style="186" customWidth="1"/>
    <col min="7947" max="7947" width="27.44140625" style="186" customWidth="1"/>
    <col min="7948" max="7948" width="13.109375" style="186" customWidth="1"/>
    <col min="7949" max="7949" width="9.109375" style="186"/>
    <col min="7950" max="7950" width="18.109375" style="186" customWidth="1"/>
    <col min="7951" max="7951" width="9.109375" style="186"/>
    <col min="7952" max="7953" width="15" style="186" customWidth="1"/>
    <col min="7954" max="8193" width="9.109375" style="186"/>
    <col min="8194" max="8194" width="11.33203125" style="186" bestFit="1" customWidth="1"/>
    <col min="8195" max="8196" width="9.109375" style="186"/>
    <col min="8197" max="8197" width="9.6640625" style="186" bestFit="1" customWidth="1"/>
    <col min="8198" max="8198" width="9.109375" style="186"/>
    <col min="8199" max="8199" width="9.6640625" style="186" bestFit="1" customWidth="1"/>
    <col min="8200" max="8200" width="9.109375" style="186" customWidth="1"/>
    <col min="8201" max="8201" width="6" style="186" customWidth="1"/>
    <col min="8202" max="8202" width="11.88671875" style="186" customWidth="1"/>
    <col min="8203" max="8203" width="27.44140625" style="186" customWidth="1"/>
    <col min="8204" max="8204" width="13.109375" style="186" customWidth="1"/>
    <col min="8205" max="8205" width="9.109375" style="186"/>
    <col min="8206" max="8206" width="18.109375" style="186" customWidth="1"/>
    <col min="8207" max="8207" width="9.109375" style="186"/>
    <col min="8208" max="8209" width="15" style="186" customWidth="1"/>
    <col min="8210" max="8449" width="9.109375" style="186"/>
    <col min="8450" max="8450" width="11.33203125" style="186" bestFit="1" customWidth="1"/>
    <col min="8451" max="8452" width="9.109375" style="186"/>
    <col min="8453" max="8453" width="9.6640625" style="186" bestFit="1" customWidth="1"/>
    <col min="8454" max="8454" width="9.109375" style="186"/>
    <col min="8455" max="8455" width="9.6640625" style="186" bestFit="1" customWidth="1"/>
    <col min="8456" max="8456" width="9.109375" style="186" customWidth="1"/>
    <col min="8457" max="8457" width="6" style="186" customWidth="1"/>
    <col min="8458" max="8458" width="11.88671875" style="186" customWidth="1"/>
    <col min="8459" max="8459" width="27.44140625" style="186" customWidth="1"/>
    <col min="8460" max="8460" width="13.109375" style="186" customWidth="1"/>
    <col min="8461" max="8461" width="9.109375" style="186"/>
    <col min="8462" max="8462" width="18.109375" style="186" customWidth="1"/>
    <col min="8463" max="8463" width="9.109375" style="186"/>
    <col min="8464" max="8465" width="15" style="186" customWidth="1"/>
    <col min="8466" max="8705" width="9.109375" style="186"/>
    <col min="8706" max="8706" width="11.33203125" style="186" bestFit="1" customWidth="1"/>
    <col min="8707" max="8708" width="9.109375" style="186"/>
    <col min="8709" max="8709" width="9.6640625" style="186" bestFit="1" customWidth="1"/>
    <col min="8710" max="8710" width="9.109375" style="186"/>
    <col min="8711" max="8711" width="9.6640625" style="186" bestFit="1" customWidth="1"/>
    <col min="8712" max="8712" width="9.109375" style="186" customWidth="1"/>
    <col min="8713" max="8713" width="6" style="186" customWidth="1"/>
    <col min="8714" max="8714" width="11.88671875" style="186" customWidth="1"/>
    <col min="8715" max="8715" width="27.44140625" style="186" customWidth="1"/>
    <col min="8716" max="8716" width="13.109375" style="186" customWidth="1"/>
    <col min="8717" max="8717" width="9.109375" style="186"/>
    <col min="8718" max="8718" width="18.109375" style="186" customWidth="1"/>
    <col min="8719" max="8719" width="9.109375" style="186"/>
    <col min="8720" max="8721" width="15" style="186" customWidth="1"/>
    <col min="8722" max="8961" width="9.109375" style="186"/>
    <col min="8962" max="8962" width="11.33203125" style="186" bestFit="1" customWidth="1"/>
    <col min="8963" max="8964" width="9.109375" style="186"/>
    <col min="8965" max="8965" width="9.6640625" style="186" bestFit="1" customWidth="1"/>
    <col min="8966" max="8966" width="9.109375" style="186"/>
    <col min="8967" max="8967" width="9.6640625" style="186" bestFit="1" customWidth="1"/>
    <col min="8968" max="8968" width="9.109375" style="186" customWidth="1"/>
    <col min="8969" max="8969" width="6" style="186" customWidth="1"/>
    <col min="8970" max="8970" width="11.88671875" style="186" customWidth="1"/>
    <col min="8971" max="8971" width="27.44140625" style="186" customWidth="1"/>
    <col min="8972" max="8972" width="13.109375" style="186" customWidth="1"/>
    <col min="8973" max="8973" width="9.109375" style="186"/>
    <col min="8974" max="8974" width="18.109375" style="186" customWidth="1"/>
    <col min="8975" max="8975" width="9.109375" style="186"/>
    <col min="8976" max="8977" width="15" style="186" customWidth="1"/>
    <col min="8978" max="9217" width="9.109375" style="186"/>
    <col min="9218" max="9218" width="11.33203125" style="186" bestFit="1" customWidth="1"/>
    <col min="9219" max="9220" width="9.109375" style="186"/>
    <col min="9221" max="9221" width="9.6640625" style="186" bestFit="1" customWidth="1"/>
    <col min="9222" max="9222" width="9.109375" style="186"/>
    <col min="9223" max="9223" width="9.6640625" style="186" bestFit="1" customWidth="1"/>
    <col min="9224" max="9224" width="9.109375" style="186" customWidth="1"/>
    <col min="9225" max="9225" width="6" style="186" customWidth="1"/>
    <col min="9226" max="9226" width="11.88671875" style="186" customWidth="1"/>
    <col min="9227" max="9227" width="27.44140625" style="186" customWidth="1"/>
    <col min="9228" max="9228" width="13.109375" style="186" customWidth="1"/>
    <col min="9229" max="9229" width="9.109375" style="186"/>
    <col min="9230" max="9230" width="18.109375" style="186" customWidth="1"/>
    <col min="9231" max="9231" width="9.109375" style="186"/>
    <col min="9232" max="9233" width="15" style="186" customWidth="1"/>
    <col min="9234" max="9473" width="9.109375" style="186"/>
    <col min="9474" max="9474" width="11.33203125" style="186" bestFit="1" customWidth="1"/>
    <col min="9475" max="9476" width="9.109375" style="186"/>
    <col min="9477" max="9477" width="9.6640625" style="186" bestFit="1" customWidth="1"/>
    <col min="9478" max="9478" width="9.109375" style="186"/>
    <col min="9479" max="9479" width="9.6640625" style="186" bestFit="1" customWidth="1"/>
    <col min="9480" max="9480" width="9.109375" style="186" customWidth="1"/>
    <col min="9481" max="9481" width="6" style="186" customWidth="1"/>
    <col min="9482" max="9482" width="11.88671875" style="186" customWidth="1"/>
    <col min="9483" max="9483" width="27.44140625" style="186" customWidth="1"/>
    <col min="9484" max="9484" width="13.109375" style="186" customWidth="1"/>
    <col min="9485" max="9485" width="9.109375" style="186"/>
    <col min="9486" max="9486" width="18.109375" style="186" customWidth="1"/>
    <col min="9487" max="9487" width="9.109375" style="186"/>
    <col min="9488" max="9489" width="15" style="186" customWidth="1"/>
    <col min="9490" max="9729" width="9.109375" style="186"/>
    <col min="9730" max="9730" width="11.33203125" style="186" bestFit="1" customWidth="1"/>
    <col min="9731" max="9732" width="9.109375" style="186"/>
    <col min="9733" max="9733" width="9.6640625" style="186" bestFit="1" customWidth="1"/>
    <col min="9734" max="9734" width="9.109375" style="186"/>
    <col min="9735" max="9735" width="9.6640625" style="186" bestFit="1" customWidth="1"/>
    <col min="9736" max="9736" width="9.109375" style="186" customWidth="1"/>
    <col min="9737" max="9737" width="6" style="186" customWidth="1"/>
    <col min="9738" max="9738" width="11.88671875" style="186" customWidth="1"/>
    <col min="9739" max="9739" width="27.44140625" style="186" customWidth="1"/>
    <col min="9740" max="9740" width="13.109375" style="186" customWidth="1"/>
    <col min="9741" max="9741" width="9.109375" style="186"/>
    <col min="9742" max="9742" width="18.109375" style="186" customWidth="1"/>
    <col min="9743" max="9743" width="9.109375" style="186"/>
    <col min="9744" max="9745" width="15" style="186" customWidth="1"/>
    <col min="9746" max="9985" width="9.109375" style="186"/>
    <col min="9986" max="9986" width="11.33203125" style="186" bestFit="1" customWidth="1"/>
    <col min="9987" max="9988" width="9.109375" style="186"/>
    <col min="9989" max="9989" width="9.6640625" style="186" bestFit="1" customWidth="1"/>
    <col min="9990" max="9990" width="9.109375" style="186"/>
    <col min="9991" max="9991" width="9.6640625" style="186" bestFit="1" customWidth="1"/>
    <col min="9992" max="9992" width="9.109375" style="186" customWidth="1"/>
    <col min="9993" max="9993" width="6" style="186" customWidth="1"/>
    <col min="9994" max="9994" width="11.88671875" style="186" customWidth="1"/>
    <col min="9995" max="9995" width="27.44140625" style="186" customWidth="1"/>
    <col min="9996" max="9996" width="13.109375" style="186" customWidth="1"/>
    <col min="9997" max="9997" width="9.109375" style="186"/>
    <col min="9998" max="9998" width="18.109375" style="186" customWidth="1"/>
    <col min="9999" max="9999" width="9.109375" style="186"/>
    <col min="10000" max="10001" width="15" style="186" customWidth="1"/>
    <col min="10002" max="10241" width="9.109375" style="186"/>
    <col min="10242" max="10242" width="11.33203125" style="186" bestFit="1" customWidth="1"/>
    <col min="10243" max="10244" width="9.109375" style="186"/>
    <col min="10245" max="10245" width="9.6640625" style="186" bestFit="1" customWidth="1"/>
    <col min="10246" max="10246" width="9.109375" style="186"/>
    <col min="10247" max="10247" width="9.6640625" style="186" bestFit="1" customWidth="1"/>
    <col min="10248" max="10248" width="9.109375" style="186" customWidth="1"/>
    <col min="10249" max="10249" width="6" style="186" customWidth="1"/>
    <col min="10250" max="10250" width="11.88671875" style="186" customWidth="1"/>
    <col min="10251" max="10251" width="27.44140625" style="186" customWidth="1"/>
    <col min="10252" max="10252" width="13.109375" style="186" customWidth="1"/>
    <col min="10253" max="10253" width="9.109375" style="186"/>
    <col min="10254" max="10254" width="18.109375" style="186" customWidth="1"/>
    <col min="10255" max="10255" width="9.109375" style="186"/>
    <col min="10256" max="10257" width="15" style="186" customWidth="1"/>
    <col min="10258" max="10497" width="9.109375" style="186"/>
    <col min="10498" max="10498" width="11.33203125" style="186" bestFit="1" customWidth="1"/>
    <col min="10499" max="10500" width="9.109375" style="186"/>
    <col min="10501" max="10501" width="9.6640625" style="186" bestFit="1" customWidth="1"/>
    <col min="10502" max="10502" width="9.109375" style="186"/>
    <col min="10503" max="10503" width="9.6640625" style="186" bestFit="1" customWidth="1"/>
    <col min="10504" max="10504" width="9.109375" style="186" customWidth="1"/>
    <col min="10505" max="10505" width="6" style="186" customWidth="1"/>
    <col min="10506" max="10506" width="11.88671875" style="186" customWidth="1"/>
    <col min="10507" max="10507" width="27.44140625" style="186" customWidth="1"/>
    <col min="10508" max="10508" width="13.109375" style="186" customWidth="1"/>
    <col min="10509" max="10509" width="9.109375" style="186"/>
    <col min="10510" max="10510" width="18.109375" style="186" customWidth="1"/>
    <col min="10511" max="10511" width="9.109375" style="186"/>
    <col min="10512" max="10513" width="15" style="186" customWidth="1"/>
    <col min="10514" max="10753" width="9.109375" style="186"/>
    <col min="10754" max="10754" width="11.33203125" style="186" bestFit="1" customWidth="1"/>
    <col min="10755" max="10756" width="9.109375" style="186"/>
    <col min="10757" max="10757" width="9.6640625" style="186" bestFit="1" customWidth="1"/>
    <col min="10758" max="10758" width="9.109375" style="186"/>
    <col min="10759" max="10759" width="9.6640625" style="186" bestFit="1" customWidth="1"/>
    <col min="10760" max="10760" width="9.109375" style="186" customWidth="1"/>
    <col min="10761" max="10761" width="6" style="186" customWidth="1"/>
    <col min="10762" max="10762" width="11.88671875" style="186" customWidth="1"/>
    <col min="10763" max="10763" width="27.44140625" style="186" customWidth="1"/>
    <col min="10764" max="10764" width="13.109375" style="186" customWidth="1"/>
    <col min="10765" max="10765" width="9.109375" style="186"/>
    <col min="10766" max="10766" width="18.109375" style="186" customWidth="1"/>
    <col min="10767" max="10767" width="9.109375" style="186"/>
    <col min="10768" max="10769" width="15" style="186" customWidth="1"/>
    <col min="10770" max="11009" width="9.109375" style="186"/>
    <col min="11010" max="11010" width="11.33203125" style="186" bestFit="1" customWidth="1"/>
    <col min="11011" max="11012" width="9.109375" style="186"/>
    <col min="11013" max="11013" width="9.6640625" style="186" bestFit="1" customWidth="1"/>
    <col min="11014" max="11014" width="9.109375" style="186"/>
    <col min="11015" max="11015" width="9.6640625" style="186" bestFit="1" customWidth="1"/>
    <col min="11016" max="11016" width="9.109375" style="186" customWidth="1"/>
    <col min="11017" max="11017" width="6" style="186" customWidth="1"/>
    <col min="11018" max="11018" width="11.88671875" style="186" customWidth="1"/>
    <col min="11019" max="11019" width="27.44140625" style="186" customWidth="1"/>
    <col min="11020" max="11020" width="13.109375" style="186" customWidth="1"/>
    <col min="11021" max="11021" width="9.109375" style="186"/>
    <col min="11022" max="11022" width="18.109375" style="186" customWidth="1"/>
    <col min="11023" max="11023" width="9.109375" style="186"/>
    <col min="11024" max="11025" width="15" style="186" customWidth="1"/>
    <col min="11026" max="11265" width="9.109375" style="186"/>
    <col min="11266" max="11266" width="11.33203125" style="186" bestFit="1" customWidth="1"/>
    <col min="11267" max="11268" width="9.109375" style="186"/>
    <col min="11269" max="11269" width="9.6640625" style="186" bestFit="1" customWidth="1"/>
    <col min="11270" max="11270" width="9.109375" style="186"/>
    <col min="11271" max="11271" width="9.6640625" style="186" bestFit="1" customWidth="1"/>
    <col min="11272" max="11272" width="9.109375" style="186" customWidth="1"/>
    <col min="11273" max="11273" width="6" style="186" customWidth="1"/>
    <col min="11274" max="11274" width="11.88671875" style="186" customWidth="1"/>
    <col min="11275" max="11275" width="27.44140625" style="186" customWidth="1"/>
    <col min="11276" max="11276" width="13.109375" style="186" customWidth="1"/>
    <col min="11277" max="11277" width="9.109375" style="186"/>
    <col min="11278" max="11278" width="18.109375" style="186" customWidth="1"/>
    <col min="11279" max="11279" width="9.109375" style="186"/>
    <col min="11280" max="11281" width="15" style="186" customWidth="1"/>
    <col min="11282" max="11521" width="9.109375" style="186"/>
    <col min="11522" max="11522" width="11.33203125" style="186" bestFit="1" customWidth="1"/>
    <col min="11523" max="11524" width="9.109375" style="186"/>
    <col min="11525" max="11525" width="9.6640625" style="186" bestFit="1" customWidth="1"/>
    <col min="11526" max="11526" width="9.109375" style="186"/>
    <col min="11527" max="11527" width="9.6640625" style="186" bestFit="1" customWidth="1"/>
    <col min="11528" max="11528" width="9.109375" style="186" customWidth="1"/>
    <col min="11529" max="11529" width="6" style="186" customWidth="1"/>
    <col min="11530" max="11530" width="11.88671875" style="186" customWidth="1"/>
    <col min="11531" max="11531" width="27.44140625" style="186" customWidth="1"/>
    <col min="11532" max="11532" width="13.109375" style="186" customWidth="1"/>
    <col min="11533" max="11533" width="9.109375" style="186"/>
    <col min="11534" max="11534" width="18.109375" style="186" customWidth="1"/>
    <col min="11535" max="11535" width="9.109375" style="186"/>
    <col min="11536" max="11537" width="15" style="186" customWidth="1"/>
    <col min="11538" max="11777" width="9.109375" style="186"/>
    <col min="11778" max="11778" width="11.33203125" style="186" bestFit="1" customWidth="1"/>
    <col min="11779" max="11780" width="9.109375" style="186"/>
    <col min="11781" max="11781" width="9.6640625" style="186" bestFit="1" customWidth="1"/>
    <col min="11782" max="11782" width="9.109375" style="186"/>
    <col min="11783" max="11783" width="9.6640625" style="186" bestFit="1" customWidth="1"/>
    <col min="11784" max="11784" width="9.109375" style="186" customWidth="1"/>
    <col min="11785" max="11785" width="6" style="186" customWidth="1"/>
    <col min="11786" max="11786" width="11.88671875" style="186" customWidth="1"/>
    <col min="11787" max="11787" width="27.44140625" style="186" customWidth="1"/>
    <col min="11788" max="11788" width="13.109375" style="186" customWidth="1"/>
    <col min="11789" max="11789" width="9.109375" style="186"/>
    <col min="11790" max="11790" width="18.109375" style="186" customWidth="1"/>
    <col min="11791" max="11791" width="9.109375" style="186"/>
    <col min="11792" max="11793" width="15" style="186" customWidth="1"/>
    <col min="11794" max="12033" width="9.109375" style="186"/>
    <col min="12034" max="12034" width="11.33203125" style="186" bestFit="1" customWidth="1"/>
    <col min="12035" max="12036" width="9.109375" style="186"/>
    <col min="12037" max="12037" width="9.6640625" style="186" bestFit="1" customWidth="1"/>
    <col min="12038" max="12038" width="9.109375" style="186"/>
    <col min="12039" max="12039" width="9.6640625" style="186" bestFit="1" customWidth="1"/>
    <col min="12040" max="12040" width="9.109375" style="186" customWidth="1"/>
    <col min="12041" max="12041" width="6" style="186" customWidth="1"/>
    <col min="12042" max="12042" width="11.88671875" style="186" customWidth="1"/>
    <col min="12043" max="12043" width="27.44140625" style="186" customWidth="1"/>
    <col min="12044" max="12044" width="13.109375" style="186" customWidth="1"/>
    <col min="12045" max="12045" width="9.109375" style="186"/>
    <col min="12046" max="12046" width="18.109375" style="186" customWidth="1"/>
    <col min="12047" max="12047" width="9.109375" style="186"/>
    <col min="12048" max="12049" width="15" style="186" customWidth="1"/>
    <col min="12050" max="12289" width="9.109375" style="186"/>
    <col min="12290" max="12290" width="11.33203125" style="186" bestFit="1" customWidth="1"/>
    <col min="12291" max="12292" width="9.109375" style="186"/>
    <col min="12293" max="12293" width="9.6640625" style="186" bestFit="1" customWidth="1"/>
    <col min="12294" max="12294" width="9.109375" style="186"/>
    <col min="12295" max="12295" width="9.6640625" style="186" bestFit="1" customWidth="1"/>
    <col min="12296" max="12296" width="9.109375" style="186" customWidth="1"/>
    <col min="12297" max="12297" width="6" style="186" customWidth="1"/>
    <col min="12298" max="12298" width="11.88671875" style="186" customWidth="1"/>
    <col min="12299" max="12299" width="27.44140625" style="186" customWidth="1"/>
    <col min="12300" max="12300" width="13.109375" style="186" customWidth="1"/>
    <col min="12301" max="12301" width="9.109375" style="186"/>
    <col min="12302" max="12302" width="18.109375" style="186" customWidth="1"/>
    <col min="12303" max="12303" width="9.109375" style="186"/>
    <col min="12304" max="12305" width="15" style="186" customWidth="1"/>
    <col min="12306" max="12545" width="9.109375" style="186"/>
    <col min="12546" max="12546" width="11.33203125" style="186" bestFit="1" customWidth="1"/>
    <col min="12547" max="12548" width="9.109375" style="186"/>
    <col min="12549" max="12549" width="9.6640625" style="186" bestFit="1" customWidth="1"/>
    <col min="12550" max="12550" width="9.109375" style="186"/>
    <col min="12551" max="12551" width="9.6640625" style="186" bestFit="1" customWidth="1"/>
    <col min="12552" max="12552" width="9.109375" style="186" customWidth="1"/>
    <col min="12553" max="12553" width="6" style="186" customWidth="1"/>
    <col min="12554" max="12554" width="11.88671875" style="186" customWidth="1"/>
    <col min="12555" max="12555" width="27.44140625" style="186" customWidth="1"/>
    <col min="12556" max="12556" width="13.109375" style="186" customWidth="1"/>
    <col min="12557" max="12557" width="9.109375" style="186"/>
    <col min="12558" max="12558" width="18.109375" style="186" customWidth="1"/>
    <col min="12559" max="12559" width="9.109375" style="186"/>
    <col min="12560" max="12561" width="15" style="186" customWidth="1"/>
    <col min="12562" max="12801" width="9.109375" style="186"/>
    <col min="12802" max="12802" width="11.33203125" style="186" bestFit="1" customWidth="1"/>
    <col min="12803" max="12804" width="9.109375" style="186"/>
    <col min="12805" max="12805" width="9.6640625" style="186" bestFit="1" customWidth="1"/>
    <col min="12806" max="12806" width="9.109375" style="186"/>
    <col min="12807" max="12807" width="9.6640625" style="186" bestFit="1" customWidth="1"/>
    <col min="12808" max="12808" width="9.109375" style="186" customWidth="1"/>
    <col min="12809" max="12809" width="6" style="186" customWidth="1"/>
    <col min="12810" max="12810" width="11.88671875" style="186" customWidth="1"/>
    <col min="12811" max="12811" width="27.44140625" style="186" customWidth="1"/>
    <col min="12812" max="12812" width="13.109375" style="186" customWidth="1"/>
    <col min="12813" max="12813" width="9.109375" style="186"/>
    <col min="12814" max="12814" width="18.109375" style="186" customWidth="1"/>
    <col min="12815" max="12815" width="9.109375" style="186"/>
    <col min="12816" max="12817" width="15" style="186" customWidth="1"/>
    <col min="12818" max="13057" width="9.109375" style="186"/>
    <col min="13058" max="13058" width="11.33203125" style="186" bestFit="1" customWidth="1"/>
    <col min="13059" max="13060" width="9.109375" style="186"/>
    <col min="13061" max="13061" width="9.6640625" style="186" bestFit="1" customWidth="1"/>
    <col min="13062" max="13062" width="9.109375" style="186"/>
    <col min="13063" max="13063" width="9.6640625" style="186" bestFit="1" customWidth="1"/>
    <col min="13064" max="13064" width="9.109375" style="186" customWidth="1"/>
    <col min="13065" max="13065" width="6" style="186" customWidth="1"/>
    <col min="13066" max="13066" width="11.88671875" style="186" customWidth="1"/>
    <col min="13067" max="13067" width="27.44140625" style="186" customWidth="1"/>
    <col min="13068" max="13068" width="13.109375" style="186" customWidth="1"/>
    <col min="13069" max="13069" width="9.109375" style="186"/>
    <col min="13070" max="13070" width="18.109375" style="186" customWidth="1"/>
    <col min="13071" max="13071" width="9.109375" style="186"/>
    <col min="13072" max="13073" width="15" style="186" customWidth="1"/>
    <col min="13074" max="13313" width="9.109375" style="186"/>
    <col min="13314" max="13314" width="11.33203125" style="186" bestFit="1" customWidth="1"/>
    <col min="13315" max="13316" width="9.109375" style="186"/>
    <col min="13317" max="13317" width="9.6640625" style="186" bestFit="1" customWidth="1"/>
    <col min="13318" max="13318" width="9.109375" style="186"/>
    <col min="13319" max="13319" width="9.6640625" style="186" bestFit="1" customWidth="1"/>
    <col min="13320" max="13320" width="9.109375" style="186" customWidth="1"/>
    <col min="13321" max="13321" width="6" style="186" customWidth="1"/>
    <col min="13322" max="13322" width="11.88671875" style="186" customWidth="1"/>
    <col min="13323" max="13323" width="27.44140625" style="186" customWidth="1"/>
    <col min="13324" max="13324" width="13.109375" style="186" customWidth="1"/>
    <col min="13325" max="13325" width="9.109375" style="186"/>
    <col min="13326" max="13326" width="18.109375" style="186" customWidth="1"/>
    <col min="13327" max="13327" width="9.109375" style="186"/>
    <col min="13328" max="13329" width="15" style="186" customWidth="1"/>
    <col min="13330" max="13569" width="9.109375" style="186"/>
    <col min="13570" max="13570" width="11.33203125" style="186" bestFit="1" customWidth="1"/>
    <col min="13571" max="13572" width="9.109375" style="186"/>
    <col min="13573" max="13573" width="9.6640625" style="186" bestFit="1" customWidth="1"/>
    <col min="13574" max="13574" width="9.109375" style="186"/>
    <col min="13575" max="13575" width="9.6640625" style="186" bestFit="1" customWidth="1"/>
    <col min="13576" max="13576" width="9.109375" style="186" customWidth="1"/>
    <col min="13577" max="13577" width="6" style="186" customWidth="1"/>
    <col min="13578" max="13578" width="11.88671875" style="186" customWidth="1"/>
    <col min="13579" max="13579" width="27.44140625" style="186" customWidth="1"/>
    <col min="13580" max="13580" width="13.109375" style="186" customWidth="1"/>
    <col min="13581" max="13581" width="9.109375" style="186"/>
    <col min="13582" max="13582" width="18.109375" style="186" customWidth="1"/>
    <col min="13583" max="13583" width="9.109375" style="186"/>
    <col min="13584" max="13585" width="15" style="186" customWidth="1"/>
    <col min="13586" max="13825" width="9.109375" style="186"/>
    <col min="13826" max="13826" width="11.33203125" style="186" bestFit="1" customWidth="1"/>
    <col min="13827" max="13828" width="9.109375" style="186"/>
    <col min="13829" max="13829" width="9.6640625" style="186" bestFit="1" customWidth="1"/>
    <col min="13830" max="13830" width="9.109375" style="186"/>
    <col min="13831" max="13831" width="9.6640625" style="186" bestFit="1" customWidth="1"/>
    <col min="13832" max="13832" width="9.109375" style="186" customWidth="1"/>
    <col min="13833" max="13833" width="6" style="186" customWidth="1"/>
    <col min="13834" max="13834" width="11.88671875" style="186" customWidth="1"/>
    <col min="13835" max="13835" width="27.44140625" style="186" customWidth="1"/>
    <col min="13836" max="13836" width="13.109375" style="186" customWidth="1"/>
    <col min="13837" max="13837" width="9.109375" style="186"/>
    <col min="13838" max="13838" width="18.109375" style="186" customWidth="1"/>
    <col min="13839" max="13839" width="9.109375" style="186"/>
    <col min="13840" max="13841" width="15" style="186" customWidth="1"/>
    <col min="13842" max="14081" width="9.109375" style="186"/>
    <col min="14082" max="14082" width="11.33203125" style="186" bestFit="1" customWidth="1"/>
    <col min="14083" max="14084" width="9.109375" style="186"/>
    <col min="14085" max="14085" width="9.6640625" style="186" bestFit="1" customWidth="1"/>
    <col min="14086" max="14086" width="9.109375" style="186"/>
    <col min="14087" max="14087" width="9.6640625" style="186" bestFit="1" customWidth="1"/>
    <col min="14088" max="14088" width="9.109375" style="186" customWidth="1"/>
    <col min="14089" max="14089" width="6" style="186" customWidth="1"/>
    <col min="14090" max="14090" width="11.88671875" style="186" customWidth="1"/>
    <col min="14091" max="14091" width="27.44140625" style="186" customWidth="1"/>
    <col min="14092" max="14092" width="13.109375" style="186" customWidth="1"/>
    <col min="14093" max="14093" width="9.109375" style="186"/>
    <col min="14094" max="14094" width="18.109375" style="186" customWidth="1"/>
    <col min="14095" max="14095" width="9.109375" style="186"/>
    <col min="14096" max="14097" width="15" style="186" customWidth="1"/>
    <col min="14098" max="14337" width="9.109375" style="186"/>
    <col min="14338" max="14338" width="11.33203125" style="186" bestFit="1" customWidth="1"/>
    <col min="14339" max="14340" width="9.109375" style="186"/>
    <col min="14341" max="14341" width="9.6640625" style="186" bestFit="1" customWidth="1"/>
    <col min="14342" max="14342" width="9.109375" style="186"/>
    <col min="14343" max="14343" width="9.6640625" style="186" bestFit="1" customWidth="1"/>
    <col min="14344" max="14344" width="9.109375" style="186" customWidth="1"/>
    <col min="14345" max="14345" width="6" style="186" customWidth="1"/>
    <col min="14346" max="14346" width="11.88671875" style="186" customWidth="1"/>
    <col min="14347" max="14347" width="27.44140625" style="186" customWidth="1"/>
    <col min="14348" max="14348" width="13.109375" style="186" customWidth="1"/>
    <col min="14349" max="14349" width="9.109375" style="186"/>
    <col min="14350" max="14350" width="18.109375" style="186" customWidth="1"/>
    <col min="14351" max="14351" width="9.109375" style="186"/>
    <col min="14352" max="14353" width="15" style="186" customWidth="1"/>
    <col min="14354" max="14593" width="9.109375" style="186"/>
    <col min="14594" max="14594" width="11.33203125" style="186" bestFit="1" customWidth="1"/>
    <col min="14595" max="14596" width="9.109375" style="186"/>
    <col min="14597" max="14597" width="9.6640625" style="186" bestFit="1" customWidth="1"/>
    <col min="14598" max="14598" width="9.109375" style="186"/>
    <col min="14599" max="14599" width="9.6640625" style="186" bestFit="1" customWidth="1"/>
    <col min="14600" max="14600" width="9.109375" style="186" customWidth="1"/>
    <col min="14601" max="14601" width="6" style="186" customWidth="1"/>
    <col min="14602" max="14602" width="11.88671875" style="186" customWidth="1"/>
    <col min="14603" max="14603" width="27.44140625" style="186" customWidth="1"/>
    <col min="14604" max="14604" width="13.109375" style="186" customWidth="1"/>
    <col min="14605" max="14605" width="9.109375" style="186"/>
    <col min="14606" max="14606" width="18.109375" style="186" customWidth="1"/>
    <col min="14607" max="14607" width="9.109375" style="186"/>
    <col min="14608" max="14609" width="15" style="186" customWidth="1"/>
    <col min="14610" max="14849" width="9.109375" style="186"/>
    <col min="14850" max="14850" width="11.33203125" style="186" bestFit="1" customWidth="1"/>
    <col min="14851" max="14852" width="9.109375" style="186"/>
    <col min="14853" max="14853" width="9.6640625" style="186" bestFit="1" customWidth="1"/>
    <col min="14854" max="14854" width="9.109375" style="186"/>
    <col min="14855" max="14855" width="9.6640625" style="186" bestFit="1" customWidth="1"/>
    <col min="14856" max="14856" width="9.109375" style="186" customWidth="1"/>
    <col min="14857" max="14857" width="6" style="186" customWidth="1"/>
    <col min="14858" max="14858" width="11.88671875" style="186" customWidth="1"/>
    <col min="14859" max="14859" width="27.44140625" style="186" customWidth="1"/>
    <col min="14860" max="14860" width="13.109375" style="186" customWidth="1"/>
    <col min="14861" max="14861" width="9.109375" style="186"/>
    <col min="14862" max="14862" width="18.109375" style="186" customWidth="1"/>
    <col min="14863" max="14863" width="9.109375" style="186"/>
    <col min="14864" max="14865" width="15" style="186" customWidth="1"/>
    <col min="14866" max="15105" width="9.109375" style="186"/>
    <col min="15106" max="15106" width="11.33203125" style="186" bestFit="1" customWidth="1"/>
    <col min="15107" max="15108" width="9.109375" style="186"/>
    <col min="15109" max="15109" width="9.6640625" style="186" bestFit="1" customWidth="1"/>
    <col min="15110" max="15110" width="9.109375" style="186"/>
    <col min="15111" max="15111" width="9.6640625" style="186" bestFit="1" customWidth="1"/>
    <col min="15112" max="15112" width="9.109375" style="186" customWidth="1"/>
    <col min="15113" max="15113" width="6" style="186" customWidth="1"/>
    <col min="15114" max="15114" width="11.88671875" style="186" customWidth="1"/>
    <col min="15115" max="15115" width="27.44140625" style="186" customWidth="1"/>
    <col min="15116" max="15116" width="13.109375" style="186" customWidth="1"/>
    <col min="15117" max="15117" width="9.109375" style="186"/>
    <col min="15118" max="15118" width="18.109375" style="186" customWidth="1"/>
    <col min="15119" max="15119" width="9.109375" style="186"/>
    <col min="15120" max="15121" width="15" style="186" customWidth="1"/>
    <col min="15122" max="15361" width="9.109375" style="186"/>
    <col min="15362" max="15362" width="11.33203125" style="186" bestFit="1" customWidth="1"/>
    <col min="15363" max="15364" width="9.109375" style="186"/>
    <col min="15365" max="15365" width="9.6640625" style="186" bestFit="1" customWidth="1"/>
    <col min="15366" max="15366" width="9.109375" style="186"/>
    <col min="15367" max="15367" width="9.6640625" style="186" bestFit="1" customWidth="1"/>
    <col min="15368" max="15368" width="9.109375" style="186" customWidth="1"/>
    <col min="15369" max="15369" width="6" style="186" customWidth="1"/>
    <col min="15370" max="15370" width="11.88671875" style="186" customWidth="1"/>
    <col min="15371" max="15371" width="27.44140625" style="186" customWidth="1"/>
    <col min="15372" max="15372" width="13.109375" style="186" customWidth="1"/>
    <col min="15373" max="15373" width="9.109375" style="186"/>
    <col min="15374" max="15374" width="18.109375" style="186" customWidth="1"/>
    <col min="15375" max="15375" width="9.109375" style="186"/>
    <col min="15376" max="15377" width="15" style="186" customWidth="1"/>
    <col min="15378" max="15617" width="9.109375" style="186"/>
    <col min="15618" max="15618" width="11.33203125" style="186" bestFit="1" customWidth="1"/>
    <col min="15619" max="15620" width="9.109375" style="186"/>
    <col min="15621" max="15621" width="9.6640625" style="186" bestFit="1" customWidth="1"/>
    <col min="15622" max="15622" width="9.109375" style="186"/>
    <col min="15623" max="15623" width="9.6640625" style="186" bestFit="1" customWidth="1"/>
    <col min="15624" max="15624" width="9.109375" style="186" customWidth="1"/>
    <col min="15625" max="15625" width="6" style="186" customWidth="1"/>
    <col min="15626" max="15626" width="11.88671875" style="186" customWidth="1"/>
    <col min="15627" max="15627" width="27.44140625" style="186" customWidth="1"/>
    <col min="15628" max="15628" width="13.109375" style="186" customWidth="1"/>
    <col min="15629" max="15629" width="9.109375" style="186"/>
    <col min="15630" max="15630" width="18.109375" style="186" customWidth="1"/>
    <col min="15631" max="15631" width="9.109375" style="186"/>
    <col min="15632" max="15633" width="15" style="186" customWidth="1"/>
    <col min="15634" max="15873" width="9.109375" style="186"/>
    <col min="15874" max="15874" width="11.33203125" style="186" bestFit="1" customWidth="1"/>
    <col min="15875" max="15876" width="9.109375" style="186"/>
    <col min="15877" max="15877" width="9.6640625" style="186" bestFit="1" customWidth="1"/>
    <col min="15878" max="15878" width="9.109375" style="186"/>
    <col min="15879" max="15879" width="9.6640625" style="186" bestFit="1" customWidth="1"/>
    <col min="15880" max="15880" width="9.109375" style="186" customWidth="1"/>
    <col min="15881" max="15881" width="6" style="186" customWidth="1"/>
    <col min="15882" max="15882" width="11.88671875" style="186" customWidth="1"/>
    <col min="15883" max="15883" width="27.44140625" style="186" customWidth="1"/>
    <col min="15884" max="15884" width="13.109375" style="186" customWidth="1"/>
    <col min="15885" max="15885" width="9.109375" style="186"/>
    <col min="15886" max="15886" width="18.109375" style="186" customWidth="1"/>
    <col min="15887" max="15887" width="9.109375" style="186"/>
    <col min="15888" max="15889" width="15" style="186" customWidth="1"/>
    <col min="15890" max="16129" width="9.109375" style="186"/>
    <col min="16130" max="16130" width="11.33203125" style="186" bestFit="1" customWidth="1"/>
    <col min="16131" max="16132" width="9.109375" style="186"/>
    <col min="16133" max="16133" width="9.6640625" style="186" bestFit="1" customWidth="1"/>
    <col min="16134" max="16134" width="9.109375" style="186"/>
    <col min="16135" max="16135" width="9.6640625" style="186" bestFit="1" customWidth="1"/>
    <col min="16136" max="16136" width="9.109375" style="186" customWidth="1"/>
    <col min="16137" max="16137" width="6" style="186" customWidth="1"/>
    <col min="16138" max="16138" width="11.88671875" style="186" customWidth="1"/>
    <col min="16139" max="16139" width="27.44140625" style="186" customWidth="1"/>
    <col min="16140" max="16140" width="13.109375" style="186" customWidth="1"/>
    <col min="16141" max="16141" width="9.109375" style="186"/>
    <col min="16142" max="16142" width="18.109375" style="186" customWidth="1"/>
    <col min="16143" max="16143" width="9.109375" style="186"/>
    <col min="16144" max="16145" width="15" style="186" customWidth="1"/>
    <col min="16146" max="16384" width="9.109375" style="186"/>
  </cols>
  <sheetData>
    <row r="1" spans="1:256" ht="15.6">
      <c r="A1" s="202" t="s">
        <v>167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256" ht="15.6">
      <c r="A2" s="202" t="s">
        <v>168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2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2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2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2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2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2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2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2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2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2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2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2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2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2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2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2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2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  <c r="IS2" s="202"/>
      <c r="IT2" s="203"/>
      <c r="IU2" s="203"/>
      <c r="IV2" s="203"/>
    </row>
    <row r="3" spans="1:256" ht="15.6">
      <c r="A3" s="202" t="s">
        <v>175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2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2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2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2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2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2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2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2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2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2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2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2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2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2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2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2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2"/>
      <c r="IF3" s="203"/>
      <c r="IG3" s="203"/>
      <c r="IH3" s="203"/>
      <c r="II3" s="203"/>
      <c r="IJ3" s="203"/>
      <c r="IK3" s="203"/>
      <c r="IL3" s="203"/>
      <c r="IM3" s="203"/>
      <c r="IN3" s="203"/>
      <c r="IO3" s="203"/>
      <c r="IP3" s="203"/>
      <c r="IQ3" s="203"/>
      <c r="IR3" s="203"/>
      <c r="IS3" s="202"/>
      <c r="IT3" s="203"/>
      <c r="IU3" s="203"/>
      <c r="IV3" s="203"/>
    </row>
    <row r="4" spans="1:256" ht="15.6">
      <c r="A4" s="207">
        <f>[2]!CYEdate()</f>
        <v>44926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2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2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2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2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2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2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2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2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2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2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2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2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2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2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2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2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2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  <c r="IS4" s="202"/>
      <c r="IT4" s="203"/>
      <c r="IU4" s="203"/>
      <c r="IV4" s="203"/>
    </row>
    <row r="5" spans="1:256" ht="15.6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</row>
    <row r="8" spans="1:256" ht="15.6">
      <c r="F8" s="204">
        <f>'Summary of Expenses'!G49</f>
        <v>13545</v>
      </c>
      <c r="G8" s="203"/>
      <c r="H8" s="203"/>
      <c r="I8" s="203"/>
      <c r="J8" s="203"/>
      <c r="K8" s="203"/>
    </row>
    <row r="10" spans="1:256" ht="20.25" customHeight="1">
      <c r="F10" s="188"/>
      <c r="G10" s="188"/>
      <c r="H10" s="188"/>
      <c r="I10" s="188"/>
      <c r="J10" s="188"/>
      <c r="K10" s="188"/>
    </row>
    <row r="11" spans="1:256">
      <c r="F11" s="189"/>
      <c r="K11" s="189"/>
    </row>
    <row r="22" spans="2:11">
      <c r="K22" s="188"/>
    </row>
    <row r="23" spans="2:11" ht="12.75" customHeight="1">
      <c r="K23" s="205" t="s">
        <v>169</v>
      </c>
    </row>
    <row r="24" spans="2:11" ht="12.75" customHeight="1">
      <c r="K24" s="206"/>
    </row>
    <row r="25" spans="2:11">
      <c r="K25" s="206"/>
    </row>
    <row r="26" spans="2:11">
      <c r="K26" s="206"/>
    </row>
    <row r="27" spans="2:11" ht="21" customHeight="1">
      <c r="F27" s="209">
        <f>'Bed Days Available'!O5</f>
        <v>3762.5</v>
      </c>
      <c r="G27" s="210"/>
      <c r="H27" s="210"/>
      <c r="I27" s="211"/>
      <c r="K27" s="190">
        <f>F8-F27</f>
        <v>9782.5</v>
      </c>
    </row>
    <row r="28" spans="2:11">
      <c r="B28" s="191"/>
      <c r="E28" s="191"/>
      <c r="G28" s="191"/>
    </row>
    <row r="29" spans="2:11" ht="20.25" customHeight="1"/>
    <row r="33" spans="2:2">
      <c r="B33" s="186" t="s">
        <v>170</v>
      </c>
    </row>
    <row r="34" spans="2:2">
      <c r="B34" s="186" t="s">
        <v>171</v>
      </c>
    </row>
    <row r="36" spans="2:2">
      <c r="B36" s="192"/>
    </row>
  </sheetData>
  <mergeCells count="61">
    <mergeCell ref="F27:I27"/>
    <mergeCell ref="EY4:FL4"/>
    <mergeCell ref="FM4:FZ4"/>
    <mergeCell ref="GA4:GN4"/>
    <mergeCell ref="GO4:HB4"/>
    <mergeCell ref="BS4:CF4"/>
    <mergeCell ref="CG4:CT4"/>
    <mergeCell ref="CU4:DH4"/>
    <mergeCell ref="DI4:DV4"/>
    <mergeCell ref="DW4:EJ4"/>
    <mergeCell ref="IE3:IR3"/>
    <mergeCell ref="IE4:IR4"/>
    <mergeCell ref="IS4:IV4"/>
    <mergeCell ref="F8:K8"/>
    <mergeCell ref="K23:K26"/>
    <mergeCell ref="HC4:HP4"/>
    <mergeCell ref="HQ4:ID4"/>
    <mergeCell ref="IS3:IV3"/>
    <mergeCell ref="A4:N4"/>
    <mergeCell ref="O4:AB4"/>
    <mergeCell ref="AC4:AP4"/>
    <mergeCell ref="AQ4:BD4"/>
    <mergeCell ref="BE4:BR4"/>
    <mergeCell ref="DI3:DV3"/>
    <mergeCell ref="DW3:EJ3"/>
    <mergeCell ref="EK3:EX3"/>
    <mergeCell ref="EY3:FL3"/>
    <mergeCell ref="FM3:FZ3"/>
    <mergeCell ref="GA3:GN3"/>
    <mergeCell ref="EK4:EX4"/>
    <mergeCell ref="GO3:HB3"/>
    <mergeCell ref="HC3:HP3"/>
    <mergeCell ref="HQ3:ID3"/>
    <mergeCell ref="IE2:IR2"/>
    <mergeCell ref="IS2:IV2"/>
    <mergeCell ref="A3:N3"/>
    <mergeCell ref="O3:AB3"/>
    <mergeCell ref="AC3:AP3"/>
    <mergeCell ref="AQ3:BD3"/>
    <mergeCell ref="BE3:BR3"/>
    <mergeCell ref="BS3:CF3"/>
    <mergeCell ref="CG3:CT3"/>
    <mergeCell ref="CU3:DH3"/>
    <mergeCell ref="EY2:FL2"/>
    <mergeCell ref="FM2:FZ2"/>
    <mergeCell ref="GA2:GN2"/>
    <mergeCell ref="GO2:HB2"/>
    <mergeCell ref="HC2:HP2"/>
    <mergeCell ref="HQ2:ID2"/>
    <mergeCell ref="EK2:EX2"/>
    <mergeCell ref="A1:N1"/>
    <mergeCell ref="A2:N2"/>
    <mergeCell ref="O2:AB2"/>
    <mergeCell ref="AC2:AP2"/>
    <mergeCell ref="AQ2:BD2"/>
    <mergeCell ref="BE2:BR2"/>
    <mergeCell ref="BS2:CF2"/>
    <mergeCell ref="CG2:CT2"/>
    <mergeCell ref="CU2:DH2"/>
    <mergeCell ref="DI2:DV2"/>
    <mergeCell ref="DW2:EJ2"/>
  </mergeCells>
  <pageMargins left="0.75" right="0.75" top="1" bottom="1" header="0.5" footer="0.5"/>
  <pageSetup scale="43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8"/>
  <sheetViews>
    <sheetView workbookViewId="0">
      <selection activeCell="G39" sqref="G39"/>
    </sheetView>
  </sheetViews>
  <sheetFormatPr defaultRowHeight="13.2"/>
  <cols>
    <col min="1" max="1" width="3.33203125" customWidth="1"/>
    <col min="2" max="3" width="13.33203125" customWidth="1"/>
    <col min="4" max="4" width="14.44140625" customWidth="1"/>
    <col min="5" max="5" width="14.33203125" customWidth="1"/>
    <col min="6" max="7" width="13.33203125" customWidth="1"/>
  </cols>
  <sheetData>
    <row r="8" ht="25.2" customHeight="1"/>
  </sheetData>
  <phoneticPr fontId="0" type="noConversion"/>
  <printOptions horizontalCentered="1"/>
  <pageMargins left="0.5" right="0.5" top="1" bottom="1" header="0.5" footer="0.5"/>
  <pageSetup scale="86" orientation="portrait" horizontalDpi="300" verticalDpi="300" r:id="rId1"/>
  <headerFooter alignWithMargins="0">
    <oddFooter xml:space="preserve">&amp;C&amp;"Arial,Bold"ATTACHMENT TO PAGE 3, QUESTION #2
HCF-3 #COMB-115&amp;R&amp;"Arial,Bold"&amp;12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FA3695-98FA-432C-8645-A13B83C295D9}"/>
</file>

<file path=customXml/itemProps2.xml><?xml version="1.0" encoding="utf-8"?>
<ds:datastoreItem xmlns:ds="http://schemas.openxmlformats.org/officeDocument/2006/customXml" ds:itemID="{85335BF8-2A05-4FC3-8750-A7320793F84A}"/>
</file>

<file path=customXml/itemProps3.xml><?xml version="1.0" encoding="utf-8"?>
<ds:datastoreItem xmlns:ds="http://schemas.openxmlformats.org/officeDocument/2006/customXml" ds:itemID="{9EB90515-B5D2-487C-A34F-699246497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Fringe</vt:lpstr>
      <vt:lpstr>Summary of Expenses</vt:lpstr>
      <vt:lpstr>Direct Administrator Alloc</vt:lpstr>
      <vt:lpstr>Direct DON Alloc</vt:lpstr>
      <vt:lpstr>Disallowed Salaries</vt:lpstr>
      <vt:lpstr>Bed Days Available</vt:lpstr>
      <vt:lpstr>SCHEDULE 24</vt:lpstr>
      <vt:lpstr>Org Chart</vt:lpstr>
      <vt:lpstr>NON-MASS Facilities</vt:lpstr>
      <vt:lpstr>'Org Chart'!Print_Area</vt:lpstr>
      <vt:lpstr>'Summary of Expenses'!Print_Area</vt:lpstr>
    </vt:vector>
  </TitlesOfParts>
  <Company>Landa &amp; Altsher, P.C.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Reis</dc:creator>
  <cp:lastModifiedBy>RMacNeil</cp:lastModifiedBy>
  <cp:lastPrinted>2023-07-25T18:14:15Z</cp:lastPrinted>
  <dcterms:created xsi:type="dcterms:W3CDTF">2003-05-13T11:22:18Z</dcterms:created>
  <dcterms:modified xsi:type="dcterms:W3CDTF">2023-07-25T18:14:49Z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true</vt:bool>
  </property>
  <property fmtid="{D5CDD505-2E9C-101B-9397-08002B2CF9AE}" pid="3" name="Refresh97">
    <vt:bool>false</vt:bool>
  </property>
  <property fmtid="{D5CDD505-2E9C-101B-9397-08002B2CF9AE}" pid="4" name="tabName">
    <vt:lpwstr>Medicaid Report Supporting Workpapers</vt:lpwstr>
  </property>
  <property fmtid="{D5CDD505-2E9C-101B-9397-08002B2CF9AE}" pid="5" name="tabIndex">
    <vt:lpwstr>M</vt:lpwstr>
  </property>
  <property fmtid="{D5CDD505-2E9C-101B-9397-08002B2CF9AE}" pid="6" name="workpaperIndex">
    <vt:lpwstr>M:04</vt:lpwstr>
  </property>
  <property fmtid="{D5CDD505-2E9C-101B-9397-08002B2CF9AE}" pid="7" name="PathAndName">
    <vt:lpwstr>\\PROFX710\Workpapers\{E7310377-740F-4158-9EBD-88BDC95CBC16}\{BB8A656A-5798-44EF-BA9C-0E23BEB00810}\{854CB891-9C1D-4298-BE01-54F80BECEACC}.xls</vt:lpwstr>
  </property>
  <property fmtid="{D5CDD505-2E9C-101B-9397-08002B2CF9AE}" pid="8" name="Version">
    <vt:i4>20</vt:i4>
  </property>
  <property fmtid="{D5CDD505-2E9C-101B-9397-08002B2CF9AE}" pid="9" name="ContentTypeId">
    <vt:lpwstr>0x010100BA7879BB3EB3E841817F962675E65027</vt:lpwstr>
  </property>
</Properties>
</file>